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-108" yWindow="-108" windowWidth="23256" windowHeight="12456" tabRatio="863" firstSheet="1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s="1"/>
  <c r="C40" i="64" l="1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<sst xmlns="http://schemas.openxmlformats.org/spreadsheetml/2006/main" count="859" uniqueCount="603">
  <si>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</si>
  <si>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</si>
  <si>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</si>
  <si>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</si>
  <si>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</si>
  <si>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</si>
  <si>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</si>
  <si>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</si>
  <si>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</si>
  <si>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</si>
  <si>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</si>
  <si>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</si>
  <si>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</si>
  <si>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</si>
  <si>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</si>
  <si>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</si>
  <si>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</si>
  <si>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</si>
  <si>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</si>
  <si>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</si>
  <si>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</si>
  <si>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</si>
  <si>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</si>
  <si>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</si>
  <si>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</si>
  <si>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</si>
  <si>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</si>
  <si>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</si>
  <si>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</si>
  <si>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</si>
  <si>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</si>
  <si>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</si>
  <si>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</si>
  <si>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</si>
  <si>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</si>
  <si>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</si>
  <si>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</si>
  <si>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</si>
  <si>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</si>
  <si>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</si>
  <si>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</si>
  <si>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</si>
  <si>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</si>
  <si>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</si>
  <si>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</si>
  <si>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</si>
  <si>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</si>
  <si>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</si>
  <si>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</si>
  <si>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</si>
  <si>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</si>
  <si>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</si>
  <si>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</si>
  <si>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</si>
  <si>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</si>
  <si>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</si>
  <si>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</si>
  <si>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</si>
  <si>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</si>
  <si>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</si>
  <si>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</si>
  <si>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</si>
  <si>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</si>
  <si>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</si>
  <si>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</si>
  <si>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</si>
  <si>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</si>
  <si>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</si>
  <si>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</si>
  <si>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</si>
  <si>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</si>
  <si>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</si>
  <si>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</si>
  <si>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</si>
  <si>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</si>
  <si>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</si>
  <si>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</si>
  <si>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</si>
  <si>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</si>
  <si>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</si>
  <si>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</si>
  <si>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</si>
  <si>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</si>
  <si>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</si>
  <si>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</si>
  <si>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</si>
  <si>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</si>
  <si>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</si>
  <si>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</si>
  <si>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</si>
  <si>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</si>
  <si>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</si>
  <si>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</si>
  <si>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</si>
  <si>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</si>
  <si>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</si>
  <si>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</si>
  <si>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</si>
  <si>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</si>
  <si>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</si>
  <si>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</si>
  <si>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</si>
  <si>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</si>
  <si>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</si>
  <si>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</si>
  <si>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</si>
  <si>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</si>
  <si>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</si>
  <si>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</si>
  <si>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</si>
  <si>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</si>
  <si>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</si>
  <si>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</si>
  <si>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</si>
  <si>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</si>
  <si>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</si>
  <si>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</si>
  <si>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</si>
  <si>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</si>
  <si>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</si>
  <si>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</si>
  <si>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</si>
  <si>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</si>
  <si>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</si>
  <si>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</si>
  <si>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</si>
  <si>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</si>
  <si>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</si>
  <si>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</si>
  <si>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</si>
  <si>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</si>
  <si>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</si>
  <si>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</si>
  <si>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</si>
  <si>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</si>
  <si>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</si>
  <si>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</si>
  <si>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</si>
  <si>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</si>
  <si>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</si>
  <si>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</si>
  <si>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</si>
  <si>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</si>
  <si>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</si>
  <si>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</si>
  <si>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</si>
  <si>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</si>
  <si>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</si>
  <si>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</si>
  <si>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</si>
  <si>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</si>
  <si>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</si>
  <si>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</si>
  <si>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</si>
  <si>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</si>
  <si>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</si>
  <si>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</si>
  <si>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</si>
  <si>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</si>
  <si>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</si>
  <si>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</si>
  <si>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</si>
  <si>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</si>
  <si>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</si>
  <si>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</si>
  <si>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</si>
  <si>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</si>
  <si>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</si>
  <si>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</si>
  <si>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</si>
  <si>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</si>
  <si>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</si>
  <si>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</si>
  <si>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</si>
  <si>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</si>
  <si>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</si>
  <si>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</si>
  <si>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</si>
  <si>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</si>
  <si>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</si>
  <si>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</si>
  <si>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</si>
  <si>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</si>
  <si>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</si>
  <si>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</si>
  <si>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</si>
  <si>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</si>
  <si>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</si>
  <si>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</si>
  <si>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</si>
  <si>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</si>
  <si>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</si>
  <si>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</si>
  <si>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</si>
  <si>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</si>
  <si>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</si>
  <si>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</si>
  <si>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</si>
  <si>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</si>
  <si>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</si>
  <si>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</si>
  <si>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</si>
  <si>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</si>
  <si>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</si>
  <si>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</si>
  <si>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</si>
  <si>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</si>
  <si>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</si>
  <si>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</si>
  <si>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</si>
  <si>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</si>
  <si>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</si>
  <si>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</si>
  <si>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</si>
  <si>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</si>
  <si>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</si>
  <si>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</si>
  <si>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</si>
  <si>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</si>
  <si>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</si>
  <si>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</si>
  <si>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</si>
  <si>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</si>
  <si>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</si>
  <si>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</si>
  <si>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</si>
  <si>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</si>
  <si>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</si>
  <si>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</si>
  <si>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</si>
  <si>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</si>
  <si>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</si>
  <si>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</si>
  <si>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</si>
  <si>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</si>
  <si>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</si>
  <si>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</si>
  <si>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</si>
  <si>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</si>
  <si>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</si>
  <si>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</si>
  <si>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</si>
  <si>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</si>
  <si>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</si>
  <si>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</si>
  <si>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</si>
  <si>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</si>
  <si>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</si>
  <si>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</si>
  <si>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</si>
  <si>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</si>
  <si>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</si>
  <si>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</si>
  <si>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</si>
  <si>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</si>
  <si>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</si>
  <si>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</si>
  <si>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</si>
  <si>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</si>
  <si>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</si>
  <si>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</si>
  <si>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</si>
  <si>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</si>
  <si>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</si>
  <si>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</si>
  <si>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</si>
  <si>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</si>
  <si>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</si>
  <si>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</si>
  <si>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</si>
  <si>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</si>
  <si>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</si>
  <si>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</si>
  <si>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</si>
  <si>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</si>
  <si>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</si>
  <si>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</si>
  <si>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</si>
  <si>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</si>
  <si>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</si>
  <si>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</si>
  <si>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</si>
  <si>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</si>
  <si>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</si>
  <si>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</si>
  <si>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</si>
  <si>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</si>
  <si>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</si>
  <si>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</si>
  <si>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</si>
  <si>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</si>
  <si>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</si>
  <si>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</si>
  <si>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</si>
  <si>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</si>
  <si>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</si>
  <si>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</si>
  <si>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</si>
  <si>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</si>
  <si>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</si>
  <si>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</si>
  <si>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</si>
  <si>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</si>
  <si>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</si>
  <si>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</si>
  <si>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</si>
  <si>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</si>
  <si>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</si>
  <si>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</si>
  <si>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</si>
  <si>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</si>
  <si>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</si>
  <si>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</si>
  <si>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</si>
  <si>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</si>
  <si>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</si>
  <si>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</si>
  <si>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</si>
  <si>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</si>
  <si>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</si>
  <si>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</si>
  <si>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</si>
  <si>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</si>
  <si>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</si>
  <si>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</si>
  <si>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</si>
  <si>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</si>
  <si>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</si>
  <si>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</si>
  <si>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</si>
  <si>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</si>
  <si>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</si>
  <si>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</si>
  <si>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</si>
  <si>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</si>
  <si>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</si>
  <si>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</si>
  <si>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</si>
  <si>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</si>
  <si>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</si>
  <si>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</si>
  <si>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</si>
  <si>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</si>
  <si>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</si>
  <si>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</si>
  <si>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</si>
  <si>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</si>
  <si>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</si>
  <si>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</si>
  <si>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</si>
  <si>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</si>
  <si>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</si>
  <si>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</si>
  <si>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</si>
  <si>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</si>
  <si>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</si>
  <si>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</si>
  <si>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</si>
  <si>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</si>
  <si>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</si>
  <si>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</si>
  <si>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</si>
  <si>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</si>
  <si>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</si>
  <si>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</si>
  <si>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</si>
  <si>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</si>
  <si>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</si>
  <si>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</si>
  <si>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</si>
  <si>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</si>
  <si>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</si>
  <si>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</si>
  <si>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</si>
  <si>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</si>
  <si>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</si>
  <si>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</si>
  <si>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</si>
  <si>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</si>
  <si>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</si>
  <si>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</si>
  <si>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</si>
  <si>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</si>
  <si>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</si>
  <si>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</si>
  <si>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</si>
  <si>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</si>
  <si>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</si>
  <si>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</si>
  <si>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</si>
  <si>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</si>
  <si>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</si>
  <si>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</si>
  <si>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</si>
  <si>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</si>
  <si>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</si>
  <si>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</si>
  <si>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</si>
  <si>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</si>
  <si>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</si>
  <si>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</si>
  <si>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</si>
  <si>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</si>
  <si>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</si>
  <si>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</si>
  <si>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</si>
  <si>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</si>
  <si>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</si>
  <si>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</si>
  <si>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</si>
  <si>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</si>
  <si>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</si>
  <si>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</si>
  <si>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</si>
  <si>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</si>
  <si>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</si>
  <si>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</si>
  <si>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</si>
  <si>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</si>
  <si>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</si>
  <si>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</si>
  <si>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</si>
  <si>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</si>
  <si>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</si>
  <si>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</si>
  <si>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</si>
  <si>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</si>
  <si>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</si>
  <si>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</si>
  <si>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</si>
  <si>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</si>
  <si>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</si>
  <si>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</si>
  <si>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</si>
  <si>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</si>
  <si>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</si>
  <si>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</si>
  <si>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</si>
  <si>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</si>
  <si>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</si>
  <si>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</si>
  <si>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</si>
  <si>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</si>
  <si>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</si>
  <si>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</si>
  <si>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</si>
  <si>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</si>
  <si>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</si>
  <si>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</si>
  <si>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</si>
  <si>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</si>
  <si>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</si>
  <si>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</si>
  <si>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</si>
  <si>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</si>
  <si>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</si>
  <si>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</si>
  <si>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</si>
  <si>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</si>
  <si>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</si>
  <si>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</si>
  <si>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</si>
  <si>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</si>
  <si>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</si>
  <si>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</si>
  <si>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</si>
  <si>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</si>
  <si>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</si>
  <si>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</si>
  <si>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</si>
  <si>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</si>
  <si>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</si>
  <si>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</si>
  <si>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</si>
  <si>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</si>
  <si>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</si>
  <si>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</si>
  <si>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</si>
  <si>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</si>
  <si>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</si>
  <si>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</si>
  <si>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</si>
  <si>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</si>
  <si>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</si>
  <si>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</si>
  <si>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</si>
  <si>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</si>
  <si>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</si>
  <si>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</si>
  <si>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</si>
  <si>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</si>
  <si>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</si>
  <si>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</si>
  <si>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</si>
  <si>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</si>
  <si>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</si>
  <si>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</si>
  <si>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</si>
  <si>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</si>
  <si>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</si>
  <si>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</si>
  <si>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</si>
  <si>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</si>
  <si>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</si>
  <si>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</si>
  <si>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</si>
  <si>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</si>
  <si>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</si>
  <si>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</si>
  <si>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</si>
  <si>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</si>
  <si>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</si>
  <si>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</si>
  <si>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</si>
  <si>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</si>
  <si>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</si>
  <si>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</si>
  <si>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</si>
  <si>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</si>
  <si>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</si>
  <si>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</si>
  <si>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</si>
  <si>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</si>
  <si>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</si>
  <si>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</si>
  <si>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</si>
  <si>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</si>
  <si>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</si>
  <si>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</si>
  <si>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</si>
  <si>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</si>
  <si>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</si>
  <si>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</si>
  <si>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</si>
  <si>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</si>
  <si>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</si>
  <si>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</si>
  <si>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</si>
  <si>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</si>
  <si>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</si>
  <si>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</si>
  <si>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</si>
  <si>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</si>
  <si>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</si>
  <si>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</si>
  <si>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</si>
  <si>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</si>
  <si>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</si>
  <si>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</si>
  <si>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</si>
  <si>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</si>
  <si>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</si>
  <si>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</si>
  <si>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</si>
  <si>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</si>
  <si>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</si>
  <si>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</si>
  <si>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</si>
  <si>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</si>
  <si>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</si>
  <si>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</si>
  <si>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</si>
  <si>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</si>
  <si>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</si>
  <si>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</si>
  <si>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</si>
  <si>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</si>
  <si>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</si>
  <si>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</si>
  <si>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</si>
  <si>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</si>
  <si>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</si>
  <si>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</si>
  <si>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</si>
  <si>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</si>
  <si>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</si>
  <si>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</si>
  <si>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</si>
  <si>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</si>
  <si>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</si>
  <si>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</si>
  <si>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</si>
  <si>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</si>
  <si>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</si>
  <si>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</si>
  <si>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</si>
  <si>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</si>
  <si>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</si>
  <si>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</si>
  <si>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</si>
  <si>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</si>
  <si>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</si>
  <si>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</si>
  <si>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</si>
  <si>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</si>
  <si>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</si>
  <si>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</si>
  <si>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</si>
  <si>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</si>
  <si>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</si>
  <si>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</si>
  <si>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Municipio de Yuriria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</si>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</sst>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9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45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E35" sqref="E35"/>
    </sheetView>
  </sheetViews>
  <sheetFormatPr baseColWidth="10" defaultColWidth="12.88671875" defaultRowHeight="10.199999999999999" x14ac:dyDescent="0.2"/>
  <cols>
    <col min="1" max="1" width="14.6640625" style="1" customWidth="1"/>
    <col min="2" max="2" width="73.88671875" style="1" bestFit="1" customWidth="1"/>
    <col min="3" max="3" width="8" style="1" customWidth="1"/>
    <col min="4" max="16384" width="12.88671875" style="1"/>
  </cols>
  <sheetData>
    <row r="1" spans="1:4" ht="16.2" customHeight="1" x14ac:dyDescent="0.2">
      <c r="A1" s="161" t="s">
        <v>601</v>
      </c>
      <c r="B1" s="162"/>
      <c r="C1" s="115" t="s">
        <v>495</v>
      </c>
      <c r="D1" s="116">
        <v>2024</v>
      </c>
    </row>
    <row r="2" spans="1:4" ht="16.2" customHeight="1" x14ac:dyDescent="0.2">
      <c r="A2" s="163" t="s">
        <v>494</v>
      </c>
      <c r="B2" s="164"/>
      <c r="C2" s="10" t="s">
        <v>496</v>
      </c>
      <c r="D2" s="117" t="s">
        <v>501</v>
      </c>
    </row>
    <row r="3" spans="1:4" ht="16.2" customHeight="1" x14ac:dyDescent="0.2">
      <c r="A3" s="165" t="s">
        <v>602</v>
      </c>
      <c r="B3" s="166"/>
      <c r="C3" s="10" t="s">
        <v>497</v>
      </c>
      <c r="D3" s="118">
        <v>2</v>
      </c>
    </row>
    <row r="4" spans="1:4" ht="16.2" customHeight="1" x14ac:dyDescent="0.2">
      <c r="A4" s="167" t="s">
        <v>516</v>
      </c>
      <c r="B4" s="168"/>
      <c r="C4" s="168"/>
      <c r="D4" s="169"/>
    </row>
    <row r="5" spans="1:4" ht="15" customHeight="1" x14ac:dyDescent="0.2">
      <c r="A5" s="87" t="s">
        <v>29</v>
      </c>
      <c r="B5" s="86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517</v>
      </c>
    </row>
    <row r="41" spans="1:2" x14ac:dyDescent="0.2">
      <c r="A41" s="4"/>
      <c r="B41" s="37" t="s">
        <v>555</v>
      </c>
    </row>
    <row r="42" spans="1:2" x14ac:dyDescent="0.2">
      <c r="A42" s="4"/>
      <c r="B42" s="37" t="s">
        <v>556</v>
      </c>
    </row>
    <row r="43" spans="1:2" ht="10.8" thickBot="1" x14ac:dyDescent="0.25">
      <c r="A43" s="8"/>
      <c r="B43" s="9"/>
    </row>
    <row r="45" spans="1:2" x14ac:dyDescent="0.2">
      <c r="A45" s="1" t="s">
        <v>518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50" zoomScaleNormal="100" workbookViewId="0">
      <selection activeCell="E94" sqref="E94"/>
    </sheetView>
  </sheetViews>
  <sheetFormatPr baseColWidth="10" defaultColWidth="9.109375" defaultRowHeight="10.199999999999999" x14ac:dyDescent="0.2"/>
  <cols>
    <col min="1" max="1" width="10" style="14" customWidth="1"/>
    <col min="2" max="2" width="83" style="14" customWidth="1"/>
    <col min="3" max="4" width="15.6640625" style="14" customWidth="1"/>
    <col min="5" max="5" width="16.6640625" style="14" customWidth="1"/>
    <col min="6" max="16384" width="9.109375" style="14"/>
  </cols>
  <sheetData>
    <row r="1" spans="1:5" s="20" customFormat="1" ht="18.899999999999999" customHeight="1" x14ac:dyDescent="0.3">
      <c r="A1" s="164" t="s">
        <v>601</v>
      </c>
      <c r="B1" s="164"/>
      <c r="C1" s="164"/>
      <c r="D1" s="10" t="s">
        <v>498</v>
      </c>
      <c r="E1" s="19">
        <v>2024</v>
      </c>
    </row>
    <row r="2" spans="1:5" s="11" customFormat="1" ht="18.899999999999999" customHeight="1" x14ac:dyDescent="0.3">
      <c r="A2" s="164" t="s">
        <v>503</v>
      </c>
      <c r="B2" s="164"/>
      <c r="C2" s="164"/>
      <c r="D2" s="10" t="s">
        <v>499</v>
      </c>
      <c r="E2" s="19" t="s">
        <v>501</v>
      </c>
    </row>
    <row r="3" spans="1:5" s="11" customFormat="1" ht="18.899999999999999" customHeight="1" x14ac:dyDescent="0.3">
      <c r="A3" s="164" t="s">
        <v>602</v>
      </c>
      <c r="B3" s="164"/>
      <c r="C3" s="164"/>
      <c r="D3" s="10" t="s">
        <v>500</v>
      </c>
      <c r="E3" s="19">
        <v>2</v>
      </c>
    </row>
    <row r="4" spans="1:5" s="11" customFormat="1" ht="18.899999999999999" customHeight="1" x14ac:dyDescent="0.3">
      <c r="A4" s="164" t="s">
        <v>516</v>
      </c>
      <c r="B4" s="164"/>
      <c r="C4" s="164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59" t="s">
        <v>276</v>
      </c>
      <c r="E8" s="160" t="s">
        <v>597</v>
      </c>
    </row>
    <row r="9" spans="1:5" x14ac:dyDescent="0.2">
      <c r="A9" s="120">
        <v>4000</v>
      </c>
      <c r="B9" s="119" t="s">
        <v>557</v>
      </c>
      <c r="C9" s="121">
        <f>SUM(C10+C57+C69)</f>
        <v>218108070.38999999</v>
      </c>
      <c r="D9" s="80"/>
      <c r="E9" s="40"/>
    </row>
    <row r="10" spans="1:5" x14ac:dyDescent="0.2">
      <c r="A10" s="120">
        <v>4100</v>
      </c>
      <c r="B10" s="119" t="s">
        <v>223</v>
      </c>
      <c r="C10" s="121">
        <f>SUM(C11+C21+C27+C30+C36+C39+C48)</f>
        <v>36027078.130000003</v>
      </c>
      <c r="D10" s="80"/>
      <c r="E10" s="40"/>
    </row>
    <row r="11" spans="1:5" x14ac:dyDescent="0.2">
      <c r="A11" s="120">
        <v>4110</v>
      </c>
      <c r="B11" s="119" t="s">
        <v>224</v>
      </c>
      <c r="C11" s="121">
        <f>SUM(C12:C20)</f>
        <v>14643947.5</v>
      </c>
      <c r="D11" s="80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80"/>
      <c r="E12" s="40"/>
    </row>
    <row r="13" spans="1:5" x14ac:dyDescent="0.2">
      <c r="A13" s="41">
        <v>4112</v>
      </c>
      <c r="B13" s="42" t="s">
        <v>226</v>
      </c>
      <c r="C13" s="45">
        <v>13170157.67</v>
      </c>
      <c r="D13" s="80"/>
      <c r="E13" s="40"/>
    </row>
    <row r="14" spans="1:5" x14ac:dyDescent="0.2">
      <c r="A14" s="41">
        <v>4113</v>
      </c>
      <c r="B14" s="42" t="s">
        <v>227</v>
      </c>
      <c r="C14" s="45">
        <v>42062.81</v>
      </c>
      <c r="D14" s="80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80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80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80"/>
      <c r="E17" s="40"/>
    </row>
    <row r="18" spans="1:5" x14ac:dyDescent="0.2">
      <c r="A18" s="41">
        <v>4117</v>
      </c>
      <c r="B18" s="42" t="s">
        <v>231</v>
      </c>
      <c r="C18" s="45">
        <v>1431727.02</v>
      </c>
      <c r="D18" s="80"/>
      <c r="E18" s="40"/>
    </row>
    <row r="19" spans="1:5" ht="20.399999999999999" x14ac:dyDescent="0.2">
      <c r="A19" s="41">
        <v>4118</v>
      </c>
      <c r="B19" s="43" t="s">
        <v>409</v>
      </c>
      <c r="C19" s="45">
        <v>0</v>
      </c>
      <c r="D19" s="80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80"/>
      <c r="E20" s="40"/>
    </row>
    <row r="21" spans="1:5" x14ac:dyDescent="0.2">
      <c r="A21" s="120">
        <v>4120</v>
      </c>
      <c r="B21" s="119" t="s">
        <v>233</v>
      </c>
      <c r="C21" s="121">
        <f>SUM(C22:C26)</f>
        <v>0</v>
      </c>
      <c r="D21" s="80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80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80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80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80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80"/>
      <c r="E26" s="40"/>
    </row>
    <row r="27" spans="1:5" x14ac:dyDescent="0.2">
      <c r="A27" s="120">
        <v>4130</v>
      </c>
      <c r="B27" s="119" t="s">
        <v>238</v>
      </c>
      <c r="C27" s="121">
        <f>SUM(C28:C29)</f>
        <v>0</v>
      </c>
      <c r="D27" s="80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80"/>
      <c r="E28" s="40"/>
    </row>
    <row r="29" spans="1:5" ht="20.399999999999999" x14ac:dyDescent="0.2">
      <c r="A29" s="41">
        <v>4132</v>
      </c>
      <c r="B29" s="43" t="s">
        <v>411</v>
      </c>
      <c r="C29" s="45">
        <v>0</v>
      </c>
      <c r="D29" s="80"/>
      <c r="E29" s="40"/>
    </row>
    <row r="30" spans="1:5" x14ac:dyDescent="0.2">
      <c r="A30" s="120">
        <v>4140</v>
      </c>
      <c r="B30" s="119" t="s">
        <v>240</v>
      </c>
      <c r="C30" s="121">
        <f>SUM(C31:C35)</f>
        <v>18759062.220000003</v>
      </c>
      <c r="D30" s="80"/>
      <c r="E30" s="40"/>
    </row>
    <row r="31" spans="1:5" x14ac:dyDescent="0.2">
      <c r="A31" s="41">
        <v>4141</v>
      </c>
      <c r="B31" s="42" t="s">
        <v>241</v>
      </c>
      <c r="C31" s="45">
        <v>726848.32</v>
      </c>
      <c r="D31" s="80"/>
      <c r="E31" s="40"/>
    </row>
    <row r="32" spans="1:5" x14ac:dyDescent="0.2">
      <c r="A32" s="41">
        <v>4143</v>
      </c>
      <c r="B32" s="42" t="s">
        <v>242</v>
      </c>
      <c r="C32" s="45">
        <v>16267479.960000001</v>
      </c>
      <c r="D32" s="80"/>
      <c r="E32" s="40"/>
    </row>
    <row r="33" spans="1:5" x14ac:dyDescent="0.2">
      <c r="A33" s="41">
        <v>4144</v>
      </c>
      <c r="B33" s="42" t="s">
        <v>243</v>
      </c>
      <c r="C33" s="45">
        <v>-417669.02</v>
      </c>
      <c r="D33" s="80"/>
      <c r="E33" s="40"/>
    </row>
    <row r="34" spans="1:5" ht="20.399999999999999" x14ac:dyDescent="0.2">
      <c r="A34" s="41">
        <v>4145</v>
      </c>
      <c r="B34" s="43" t="s">
        <v>412</v>
      </c>
      <c r="C34" s="45">
        <v>2182402.96</v>
      </c>
      <c r="D34" s="80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80"/>
      <c r="E35" s="40"/>
    </row>
    <row r="36" spans="1:5" x14ac:dyDescent="0.2">
      <c r="A36" s="120">
        <v>4150</v>
      </c>
      <c r="B36" s="119" t="s">
        <v>413</v>
      </c>
      <c r="C36" s="121">
        <f>SUM(C37:C38)</f>
        <v>2043663.01</v>
      </c>
      <c r="D36" s="80"/>
      <c r="E36" s="40"/>
    </row>
    <row r="37" spans="1:5" x14ac:dyDescent="0.2">
      <c r="A37" s="41">
        <v>4151</v>
      </c>
      <c r="B37" s="42" t="s">
        <v>413</v>
      </c>
      <c r="C37" s="45">
        <v>2043663.01</v>
      </c>
      <c r="D37" s="80"/>
      <c r="E37" s="40"/>
    </row>
    <row r="38" spans="1:5" ht="20.399999999999999" x14ac:dyDescent="0.2">
      <c r="A38" s="41">
        <v>4154</v>
      </c>
      <c r="B38" s="43" t="s">
        <v>414</v>
      </c>
      <c r="C38" s="45">
        <v>0</v>
      </c>
      <c r="D38" s="80"/>
      <c r="E38" s="40"/>
    </row>
    <row r="39" spans="1:5" x14ac:dyDescent="0.2">
      <c r="A39" s="120">
        <v>4160</v>
      </c>
      <c r="B39" s="119" t="s">
        <v>415</v>
      </c>
      <c r="C39" s="121">
        <f>SUM(C40:C47)</f>
        <v>580405.4</v>
      </c>
      <c r="D39" s="80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80"/>
      <c r="E40" s="40"/>
    </row>
    <row r="41" spans="1:5" x14ac:dyDescent="0.2">
      <c r="A41" s="41">
        <v>4162</v>
      </c>
      <c r="B41" s="42" t="s">
        <v>246</v>
      </c>
      <c r="C41" s="45">
        <v>450382.4</v>
      </c>
      <c r="D41" s="80"/>
      <c r="E41" s="40"/>
    </row>
    <row r="42" spans="1:5" x14ac:dyDescent="0.2">
      <c r="A42" s="41">
        <v>4163</v>
      </c>
      <c r="B42" s="42" t="s">
        <v>247</v>
      </c>
      <c r="C42" s="45">
        <v>28811</v>
      </c>
      <c r="D42" s="80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80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80"/>
      <c r="E44" s="40"/>
    </row>
    <row r="45" spans="1:5" ht="20.399999999999999" x14ac:dyDescent="0.2">
      <c r="A45" s="41">
        <v>4166</v>
      </c>
      <c r="B45" s="43" t="s">
        <v>416</v>
      </c>
      <c r="C45" s="45">
        <v>0</v>
      </c>
      <c r="D45" s="80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80"/>
      <c r="E46" s="40"/>
    </row>
    <row r="47" spans="1:5" x14ac:dyDescent="0.2">
      <c r="A47" s="41">
        <v>4169</v>
      </c>
      <c r="B47" s="42" t="s">
        <v>251</v>
      </c>
      <c r="C47" s="45">
        <v>101212</v>
      </c>
      <c r="D47" s="80"/>
      <c r="E47" s="40"/>
    </row>
    <row r="48" spans="1:5" x14ac:dyDescent="0.2">
      <c r="A48" s="120">
        <v>4170</v>
      </c>
      <c r="B48" s="119" t="s">
        <v>493</v>
      </c>
      <c r="C48" s="121">
        <f>SUM(C49:C56)</f>
        <v>0</v>
      </c>
      <c r="D48" s="80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80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80"/>
      <c r="E50" s="40"/>
    </row>
    <row r="51" spans="1:5" ht="20.399999999999999" x14ac:dyDescent="0.2">
      <c r="A51" s="41">
        <v>4173</v>
      </c>
      <c r="B51" s="43" t="s">
        <v>419</v>
      </c>
      <c r="C51" s="45">
        <v>0</v>
      </c>
      <c r="D51" s="80"/>
      <c r="E51" s="40"/>
    </row>
    <row r="52" spans="1:5" ht="20.399999999999999" x14ac:dyDescent="0.2">
      <c r="A52" s="41">
        <v>4174</v>
      </c>
      <c r="B52" s="43" t="s">
        <v>420</v>
      </c>
      <c r="C52" s="45">
        <v>0</v>
      </c>
      <c r="D52" s="80"/>
      <c r="E52" s="40"/>
    </row>
    <row r="53" spans="1:5" ht="20.399999999999999" x14ac:dyDescent="0.2">
      <c r="A53" s="41">
        <v>4175</v>
      </c>
      <c r="B53" s="43" t="s">
        <v>421</v>
      </c>
      <c r="C53" s="45">
        <v>0</v>
      </c>
      <c r="D53" s="80"/>
      <c r="E53" s="40"/>
    </row>
    <row r="54" spans="1:5" ht="20.399999999999999" x14ac:dyDescent="0.2">
      <c r="A54" s="41">
        <v>4176</v>
      </c>
      <c r="B54" s="43" t="s">
        <v>422</v>
      </c>
      <c r="C54" s="45">
        <v>0</v>
      </c>
      <c r="D54" s="80"/>
      <c r="E54" s="40"/>
    </row>
    <row r="55" spans="1:5" ht="20.399999999999999" x14ac:dyDescent="0.2">
      <c r="A55" s="41">
        <v>4177</v>
      </c>
      <c r="B55" s="43" t="s">
        <v>423</v>
      </c>
      <c r="C55" s="45">
        <v>0</v>
      </c>
      <c r="D55" s="80"/>
      <c r="E55" s="40"/>
    </row>
    <row r="56" spans="1:5" x14ac:dyDescent="0.2">
      <c r="A56" s="41">
        <v>4178</v>
      </c>
      <c r="B56" s="43" t="s">
        <v>424</v>
      </c>
      <c r="C56" s="45">
        <v>0</v>
      </c>
      <c r="D56" s="80"/>
      <c r="E56" s="40"/>
    </row>
    <row r="57" spans="1:5" ht="30.6" x14ac:dyDescent="0.2">
      <c r="A57" s="120">
        <v>4200</v>
      </c>
      <c r="B57" s="122" t="s">
        <v>425</v>
      </c>
      <c r="C57" s="121">
        <f>+C58+C64</f>
        <v>182080992.25999999</v>
      </c>
      <c r="D57" s="80"/>
      <c r="E57" s="40"/>
    </row>
    <row r="58" spans="1:5" ht="20.399999999999999" x14ac:dyDescent="0.2">
      <c r="A58" s="120">
        <v>4210</v>
      </c>
      <c r="B58" s="122" t="s">
        <v>426</v>
      </c>
      <c r="C58" s="121">
        <f>SUM(C59:C63)</f>
        <v>133320169.47</v>
      </c>
      <c r="D58" s="80"/>
      <c r="E58" s="40"/>
    </row>
    <row r="59" spans="1:5" x14ac:dyDescent="0.2">
      <c r="A59" s="41">
        <v>4211</v>
      </c>
      <c r="B59" s="42" t="s">
        <v>252</v>
      </c>
      <c r="C59" s="45">
        <v>68423871.310000002</v>
      </c>
      <c r="D59" s="80"/>
      <c r="E59" s="40"/>
    </row>
    <row r="60" spans="1:5" x14ac:dyDescent="0.2">
      <c r="A60" s="41">
        <v>4212</v>
      </c>
      <c r="B60" s="42" t="s">
        <v>253</v>
      </c>
      <c r="C60" s="45">
        <v>63812180.57</v>
      </c>
      <c r="D60" s="80"/>
      <c r="E60" s="40"/>
    </row>
    <row r="61" spans="1:5" x14ac:dyDescent="0.2">
      <c r="A61" s="41">
        <v>4213</v>
      </c>
      <c r="B61" s="42" t="s">
        <v>254</v>
      </c>
      <c r="C61" s="45">
        <v>0</v>
      </c>
      <c r="D61" s="80"/>
      <c r="E61" s="40"/>
    </row>
    <row r="62" spans="1:5" x14ac:dyDescent="0.2">
      <c r="A62" s="41">
        <v>4214</v>
      </c>
      <c r="B62" s="42" t="s">
        <v>427</v>
      </c>
      <c r="C62" s="45">
        <v>1084117.5900000001</v>
      </c>
      <c r="D62" s="80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80"/>
      <c r="E63" s="40"/>
    </row>
    <row r="64" spans="1:5" x14ac:dyDescent="0.2">
      <c r="A64" s="120">
        <v>4220</v>
      </c>
      <c r="B64" s="119" t="s">
        <v>255</v>
      </c>
      <c r="C64" s="121">
        <f>SUM(C65:C68)</f>
        <v>48760822.789999999</v>
      </c>
      <c r="D64" s="80"/>
      <c r="E64" s="40"/>
    </row>
    <row r="65" spans="1:5" x14ac:dyDescent="0.2">
      <c r="A65" s="41">
        <v>4221</v>
      </c>
      <c r="B65" s="42" t="s">
        <v>256</v>
      </c>
      <c r="C65" s="45">
        <v>48760822.789999999</v>
      </c>
      <c r="D65" s="80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80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80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80"/>
      <c r="E68" s="40"/>
    </row>
    <row r="69" spans="1:5" x14ac:dyDescent="0.2">
      <c r="A69" s="123">
        <v>4300</v>
      </c>
      <c r="B69" s="119" t="s">
        <v>260</v>
      </c>
      <c r="C69" s="121">
        <f>C70+C73+C79+C81+C83</f>
        <v>0</v>
      </c>
      <c r="D69" s="42"/>
      <c r="E69" s="42"/>
    </row>
    <row r="70" spans="1:5" x14ac:dyDescent="0.2">
      <c r="A70" s="123">
        <v>4310</v>
      </c>
      <c r="B70" s="119" t="s">
        <v>261</v>
      </c>
      <c r="C70" s="121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23">
        <v>4320</v>
      </c>
      <c r="B73" s="119" t="s">
        <v>263</v>
      </c>
      <c r="C73" s="121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23">
        <v>4330</v>
      </c>
      <c r="B79" s="119" t="s">
        <v>269</v>
      </c>
      <c r="C79" s="121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23">
        <v>4340</v>
      </c>
      <c r="B81" s="119" t="s">
        <v>270</v>
      </c>
      <c r="C81" s="121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23">
        <v>4390</v>
      </c>
      <c r="B83" s="119" t="s">
        <v>271</v>
      </c>
      <c r="C83" s="121">
        <f>SUM(C84:C90)</f>
        <v>0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0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23">
        <v>5000</v>
      </c>
      <c r="B94" s="119" t="s">
        <v>277</v>
      </c>
      <c r="C94" s="121">
        <f>C95+C123+C156+C166+C181+C210</f>
        <v>114172063.88000001</v>
      </c>
      <c r="D94" s="124">
        <v>1</v>
      </c>
      <c r="E94" s="42"/>
    </row>
    <row r="95" spans="1:5" x14ac:dyDescent="0.2">
      <c r="A95" s="123">
        <v>5100</v>
      </c>
      <c r="B95" s="119" t="s">
        <v>278</v>
      </c>
      <c r="C95" s="121">
        <f>C96+C103+C113</f>
        <v>99602411.99000001</v>
      </c>
      <c r="D95" s="124">
        <f>C95/$C$94</f>
        <v>0.87238864399163918</v>
      </c>
      <c r="E95" s="42"/>
    </row>
    <row r="96" spans="1:5" x14ac:dyDescent="0.2">
      <c r="A96" s="123">
        <v>5110</v>
      </c>
      <c r="B96" s="119" t="s">
        <v>279</v>
      </c>
      <c r="C96" s="121">
        <f>SUM(C97:C102)</f>
        <v>53568682.900000006</v>
      </c>
      <c r="D96" s="124">
        <f t="shared" ref="D96:D159" si="0">C96/$C$94</f>
        <v>0.4691925597167369</v>
      </c>
      <c r="E96" s="42"/>
    </row>
    <row r="97" spans="1:5" x14ac:dyDescent="0.2">
      <c r="A97" s="44">
        <v>5111</v>
      </c>
      <c r="B97" s="42" t="s">
        <v>280</v>
      </c>
      <c r="C97" s="45">
        <v>32139582.460000001</v>
      </c>
      <c r="D97" s="46">
        <f t="shared" si="0"/>
        <v>0.28150128295639948</v>
      </c>
      <c r="E97" s="42"/>
    </row>
    <row r="98" spans="1:5" x14ac:dyDescent="0.2">
      <c r="A98" s="44">
        <v>5112</v>
      </c>
      <c r="B98" s="42" t="s">
        <v>281</v>
      </c>
      <c r="C98" s="45">
        <v>4422673.63</v>
      </c>
      <c r="D98" s="46">
        <f t="shared" si="0"/>
        <v>3.873691584176344E-2</v>
      </c>
      <c r="E98" s="42"/>
    </row>
    <row r="99" spans="1:5" x14ac:dyDescent="0.2">
      <c r="A99" s="44">
        <v>5113</v>
      </c>
      <c r="B99" s="42" t="s">
        <v>282</v>
      </c>
      <c r="C99" s="45">
        <v>1370172.46</v>
      </c>
      <c r="D99" s="46">
        <f t="shared" si="0"/>
        <v>1.2000943255612099E-2</v>
      </c>
      <c r="E99" s="42"/>
    </row>
    <row r="100" spans="1:5" x14ac:dyDescent="0.2">
      <c r="A100" s="44">
        <v>5114</v>
      </c>
      <c r="B100" s="42" t="s">
        <v>283</v>
      </c>
      <c r="C100" s="45">
        <v>0</v>
      </c>
      <c r="D100" s="46">
        <f t="shared" si="0"/>
        <v>0</v>
      </c>
      <c r="E100" s="42"/>
    </row>
    <row r="101" spans="1:5" x14ac:dyDescent="0.2">
      <c r="A101" s="44">
        <v>5115</v>
      </c>
      <c r="B101" s="42" t="s">
        <v>284</v>
      </c>
      <c r="C101" s="45">
        <v>15636254.35</v>
      </c>
      <c r="D101" s="46">
        <f t="shared" si="0"/>
        <v>0.13695341766296182</v>
      </c>
      <c r="E101" s="42"/>
    </row>
    <row r="102" spans="1:5" x14ac:dyDescent="0.2">
      <c r="A102" s="44">
        <v>5116</v>
      </c>
      <c r="B102" s="42" t="s">
        <v>285</v>
      </c>
      <c r="C102" s="45">
        <v>0</v>
      </c>
      <c r="D102" s="46">
        <f t="shared" si="0"/>
        <v>0</v>
      </c>
      <c r="E102" s="42"/>
    </row>
    <row r="103" spans="1:5" x14ac:dyDescent="0.2">
      <c r="A103" s="123">
        <v>5120</v>
      </c>
      <c r="B103" s="119" t="s">
        <v>286</v>
      </c>
      <c r="C103" s="121">
        <f>SUM(C104:C112)</f>
        <v>17630720.68</v>
      </c>
      <c r="D103" s="124">
        <f t="shared" si="0"/>
        <v>0.15442236989366051</v>
      </c>
      <c r="E103" s="42"/>
    </row>
    <row r="104" spans="1:5" x14ac:dyDescent="0.2">
      <c r="A104" s="44">
        <v>5121</v>
      </c>
      <c r="B104" s="42" t="s">
        <v>287</v>
      </c>
      <c r="C104" s="45">
        <v>524364.86</v>
      </c>
      <c r="D104" s="46">
        <f t="shared" si="0"/>
        <v>4.5927597538319978E-3</v>
      </c>
      <c r="E104" s="42"/>
    </row>
    <row r="105" spans="1:5" x14ac:dyDescent="0.2">
      <c r="A105" s="44">
        <v>5122</v>
      </c>
      <c r="B105" s="42" t="s">
        <v>288</v>
      </c>
      <c r="C105" s="45">
        <v>264464.21999999997</v>
      </c>
      <c r="D105" s="46">
        <f t="shared" si="0"/>
        <v>2.3163654138543366E-3</v>
      </c>
      <c r="E105" s="42"/>
    </row>
    <row r="106" spans="1:5" x14ac:dyDescent="0.2">
      <c r="A106" s="44">
        <v>5123</v>
      </c>
      <c r="B106" s="42" t="s">
        <v>289</v>
      </c>
      <c r="C106" s="45">
        <v>69150</v>
      </c>
      <c r="D106" s="46">
        <f t="shared" si="0"/>
        <v>6.0566479793760901E-4</v>
      </c>
      <c r="E106" s="42"/>
    </row>
    <row r="107" spans="1:5" x14ac:dyDescent="0.2">
      <c r="A107" s="44">
        <v>5124</v>
      </c>
      <c r="B107" s="42" t="s">
        <v>290</v>
      </c>
      <c r="C107" s="45">
        <v>4868856.2300000004</v>
      </c>
      <c r="D107" s="46">
        <f t="shared" si="0"/>
        <v>4.2644899851485459E-2</v>
      </c>
      <c r="E107" s="42"/>
    </row>
    <row r="108" spans="1:5" x14ac:dyDescent="0.2">
      <c r="A108" s="44">
        <v>5125</v>
      </c>
      <c r="B108" s="42" t="s">
        <v>291</v>
      </c>
      <c r="C108" s="45">
        <v>258223.88</v>
      </c>
      <c r="D108" s="46">
        <f t="shared" si="0"/>
        <v>2.261708085363202E-3</v>
      </c>
      <c r="E108" s="42"/>
    </row>
    <row r="109" spans="1:5" x14ac:dyDescent="0.2">
      <c r="A109" s="44">
        <v>5126</v>
      </c>
      <c r="B109" s="42" t="s">
        <v>292</v>
      </c>
      <c r="C109" s="45">
        <v>9751199.7400000002</v>
      </c>
      <c r="D109" s="46">
        <f t="shared" si="0"/>
        <v>8.5407930877460098E-2</v>
      </c>
      <c r="E109" s="42"/>
    </row>
    <row r="110" spans="1:5" x14ac:dyDescent="0.2">
      <c r="A110" s="44">
        <v>5127</v>
      </c>
      <c r="B110" s="42" t="s">
        <v>293</v>
      </c>
      <c r="C110" s="45">
        <v>417482.29</v>
      </c>
      <c r="D110" s="46">
        <f t="shared" si="0"/>
        <v>3.6566063169252393E-3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1476979.46</v>
      </c>
      <c r="D112" s="46">
        <f t="shared" si="0"/>
        <v>1.2936434796802588E-2</v>
      </c>
      <c r="E112" s="42"/>
    </row>
    <row r="113" spans="1:5" x14ac:dyDescent="0.2">
      <c r="A113" s="123">
        <v>5130</v>
      </c>
      <c r="B113" s="119" t="s">
        <v>296</v>
      </c>
      <c r="C113" s="121">
        <f>SUM(C114:C122)</f>
        <v>28403008.41</v>
      </c>
      <c r="D113" s="124">
        <f t="shared" si="0"/>
        <v>0.24877371438124166</v>
      </c>
      <c r="E113" s="42"/>
    </row>
    <row r="114" spans="1:5" x14ac:dyDescent="0.2">
      <c r="A114" s="44">
        <v>5131</v>
      </c>
      <c r="B114" s="42" t="s">
        <v>297</v>
      </c>
      <c r="C114" s="45">
        <v>12965448.550000001</v>
      </c>
      <c r="D114" s="46">
        <f t="shared" si="0"/>
        <v>0.11356060413891854</v>
      </c>
      <c r="E114" s="42"/>
    </row>
    <row r="115" spans="1:5" x14ac:dyDescent="0.2">
      <c r="A115" s="44">
        <v>5132</v>
      </c>
      <c r="B115" s="42" t="s">
        <v>298</v>
      </c>
      <c r="C115" s="45">
        <v>1351534.73</v>
      </c>
      <c r="D115" s="46">
        <f t="shared" si="0"/>
        <v>1.1837700783096327E-2</v>
      </c>
      <c r="E115" s="42"/>
    </row>
    <row r="116" spans="1:5" x14ac:dyDescent="0.2">
      <c r="A116" s="44">
        <v>5133</v>
      </c>
      <c r="B116" s="42" t="s">
        <v>299</v>
      </c>
      <c r="C116" s="45">
        <v>963823.61</v>
      </c>
      <c r="D116" s="46">
        <f t="shared" si="0"/>
        <v>8.4418515111807212E-3</v>
      </c>
      <c r="E116" s="42"/>
    </row>
    <row r="117" spans="1:5" x14ac:dyDescent="0.2">
      <c r="A117" s="44">
        <v>5134</v>
      </c>
      <c r="B117" s="42" t="s">
        <v>300</v>
      </c>
      <c r="C117" s="45">
        <v>400578.42</v>
      </c>
      <c r="D117" s="46">
        <f t="shared" si="0"/>
        <v>3.5085502213661125E-3</v>
      </c>
      <c r="E117" s="42"/>
    </row>
    <row r="118" spans="1:5" x14ac:dyDescent="0.2">
      <c r="A118" s="44">
        <v>5135</v>
      </c>
      <c r="B118" s="42" t="s">
        <v>301</v>
      </c>
      <c r="C118" s="45">
        <v>581638.62</v>
      </c>
      <c r="D118" s="46">
        <f t="shared" si="0"/>
        <v>5.0944040094723034E-3</v>
      </c>
      <c r="E118" s="42"/>
    </row>
    <row r="119" spans="1:5" x14ac:dyDescent="0.2">
      <c r="A119" s="44">
        <v>5136</v>
      </c>
      <c r="B119" s="42" t="s">
        <v>302</v>
      </c>
      <c r="C119" s="45">
        <v>43088.2</v>
      </c>
      <c r="D119" s="46">
        <f t="shared" si="0"/>
        <v>3.7739704911779156E-4</v>
      </c>
      <c r="E119" s="42"/>
    </row>
    <row r="120" spans="1:5" x14ac:dyDescent="0.2">
      <c r="A120" s="44">
        <v>5137</v>
      </c>
      <c r="B120" s="42" t="s">
        <v>303</v>
      </c>
      <c r="C120" s="45">
        <v>40471</v>
      </c>
      <c r="D120" s="46">
        <f t="shared" si="0"/>
        <v>3.5447375325138071E-4</v>
      </c>
      <c r="E120" s="42"/>
    </row>
    <row r="121" spans="1:5" x14ac:dyDescent="0.2">
      <c r="A121" s="44">
        <v>5138</v>
      </c>
      <c r="B121" s="42" t="s">
        <v>304</v>
      </c>
      <c r="C121" s="45">
        <v>5368363.25</v>
      </c>
      <c r="D121" s="46">
        <f t="shared" si="0"/>
        <v>4.7019936993014259E-2</v>
      </c>
      <c r="E121" s="42"/>
    </row>
    <row r="122" spans="1:5" x14ac:dyDescent="0.2">
      <c r="A122" s="44">
        <v>5139</v>
      </c>
      <c r="B122" s="42" t="s">
        <v>305</v>
      </c>
      <c r="C122" s="45">
        <v>6688062.0300000003</v>
      </c>
      <c r="D122" s="46">
        <f t="shared" si="0"/>
        <v>5.8578795921824231E-2</v>
      </c>
      <c r="E122" s="42"/>
    </row>
    <row r="123" spans="1:5" x14ac:dyDescent="0.2">
      <c r="A123" s="123">
        <v>5200</v>
      </c>
      <c r="B123" s="119" t="s">
        <v>306</v>
      </c>
      <c r="C123" s="121">
        <f>C124+C127+C130+C133+C138+C142+C145+C147+C153</f>
        <v>13520327</v>
      </c>
      <c r="D123" s="124">
        <f t="shared" si="0"/>
        <v>0.1184206235792538</v>
      </c>
      <c r="E123" s="42"/>
    </row>
    <row r="124" spans="1:5" x14ac:dyDescent="0.2">
      <c r="A124" s="123">
        <v>5210</v>
      </c>
      <c r="B124" s="119" t="s">
        <v>307</v>
      </c>
      <c r="C124" s="121">
        <f>SUM(C125:C126)</f>
        <v>5258910</v>
      </c>
      <c r="D124" s="124">
        <f t="shared" si="0"/>
        <v>4.6061267715431259E-2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5258910</v>
      </c>
      <c r="D126" s="46">
        <f t="shared" si="0"/>
        <v>4.6061267715431259E-2</v>
      </c>
      <c r="E126" s="42"/>
    </row>
    <row r="127" spans="1:5" x14ac:dyDescent="0.2">
      <c r="A127" s="123">
        <v>5220</v>
      </c>
      <c r="B127" s="119" t="s">
        <v>310</v>
      </c>
      <c r="C127" s="121">
        <f>SUM(C128:C129)</f>
        <v>0</v>
      </c>
      <c r="D127" s="124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23">
        <v>5230</v>
      </c>
      <c r="B130" s="119" t="s">
        <v>257</v>
      </c>
      <c r="C130" s="121">
        <f>SUM(C131:C132)</f>
        <v>0</v>
      </c>
      <c r="D130" s="124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23">
        <v>5240</v>
      </c>
      <c r="B133" s="119" t="s">
        <v>258</v>
      </c>
      <c r="C133" s="121">
        <f>SUM(C134:C137)</f>
        <v>6960156.8399999999</v>
      </c>
      <c r="D133" s="124">
        <f t="shared" si="0"/>
        <v>6.0961995460776103E-2</v>
      </c>
      <c r="E133" s="42"/>
    </row>
    <row r="134" spans="1:5" x14ac:dyDescent="0.2">
      <c r="A134" s="44">
        <v>5241</v>
      </c>
      <c r="B134" s="42" t="s">
        <v>315</v>
      </c>
      <c r="C134" s="45">
        <v>6584656.8399999999</v>
      </c>
      <c r="D134" s="46">
        <f t="shared" si="0"/>
        <v>5.7673099847969561E-2</v>
      </c>
      <c r="E134" s="42"/>
    </row>
    <row r="135" spans="1:5" x14ac:dyDescent="0.2">
      <c r="A135" s="44">
        <v>5242</v>
      </c>
      <c r="B135" s="42" t="s">
        <v>316</v>
      </c>
      <c r="C135" s="45">
        <v>375500</v>
      </c>
      <c r="D135" s="46">
        <f t="shared" si="0"/>
        <v>3.2888956128065395E-3</v>
      </c>
      <c r="E135" s="42"/>
    </row>
    <row r="136" spans="1:5" x14ac:dyDescent="0.2">
      <c r="A136" s="44">
        <v>5243</v>
      </c>
      <c r="B136" s="42" t="s">
        <v>317</v>
      </c>
      <c r="C136" s="45">
        <v>0</v>
      </c>
      <c r="D136" s="46">
        <f t="shared" si="0"/>
        <v>0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23">
        <v>5250</v>
      </c>
      <c r="B138" s="119" t="s">
        <v>259</v>
      </c>
      <c r="C138" s="121">
        <f>SUM(C139:C141)</f>
        <v>1301260.1599999999</v>
      </c>
      <c r="D138" s="124">
        <f t="shared" si="0"/>
        <v>1.1397360403046432E-2</v>
      </c>
      <c r="E138" s="42"/>
    </row>
    <row r="139" spans="1:5" x14ac:dyDescent="0.2">
      <c r="A139" s="44">
        <v>5251</v>
      </c>
      <c r="B139" s="42" t="s">
        <v>319</v>
      </c>
      <c r="C139" s="45">
        <v>99855.92</v>
      </c>
      <c r="D139" s="46">
        <f t="shared" si="0"/>
        <v>8.746090471391765E-4</v>
      </c>
      <c r="E139" s="42"/>
    </row>
    <row r="140" spans="1:5" x14ac:dyDescent="0.2">
      <c r="A140" s="44">
        <v>5252</v>
      </c>
      <c r="B140" s="42" t="s">
        <v>320</v>
      </c>
      <c r="C140" s="45">
        <v>1201404.24</v>
      </c>
      <c r="D140" s="46">
        <f t="shared" si="0"/>
        <v>1.0522751355907257E-2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23">
        <v>5260</v>
      </c>
      <c r="B142" s="119" t="s">
        <v>322</v>
      </c>
      <c r="C142" s="121">
        <f>SUM(C143:C144)</f>
        <v>0</v>
      </c>
      <c r="D142" s="124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23">
        <v>5270</v>
      </c>
      <c r="B145" s="119" t="s">
        <v>325</v>
      </c>
      <c r="C145" s="121">
        <f>SUM(C146)</f>
        <v>0</v>
      </c>
      <c r="D145" s="124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23">
        <v>5280</v>
      </c>
      <c r="B147" s="119" t="s">
        <v>327</v>
      </c>
      <c r="C147" s="121">
        <f>SUM(C148:C152)</f>
        <v>0</v>
      </c>
      <c r="D147" s="124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23">
        <v>5290</v>
      </c>
      <c r="B153" s="119" t="s">
        <v>333</v>
      </c>
      <c r="C153" s="121">
        <f>SUM(C154:C155)</f>
        <v>0</v>
      </c>
      <c r="D153" s="124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23">
        <v>5300</v>
      </c>
      <c r="B156" s="119" t="s">
        <v>336</v>
      </c>
      <c r="C156" s="121">
        <f>C157+C160+C163</f>
        <v>450000</v>
      </c>
      <c r="D156" s="124">
        <f t="shared" si="0"/>
        <v>3.9414195093553737E-3</v>
      </c>
      <c r="E156" s="42"/>
    </row>
    <row r="157" spans="1:5" x14ac:dyDescent="0.2">
      <c r="A157" s="123">
        <v>5310</v>
      </c>
      <c r="B157" s="119" t="s">
        <v>252</v>
      </c>
      <c r="C157" s="121">
        <f>C158+C159</f>
        <v>0</v>
      </c>
      <c r="D157" s="124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23">
        <v>5320</v>
      </c>
      <c r="B160" s="119" t="s">
        <v>253</v>
      </c>
      <c r="C160" s="121">
        <f>SUM(C161:C162)</f>
        <v>0</v>
      </c>
      <c r="D160" s="124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23">
        <v>5330</v>
      </c>
      <c r="B163" s="119" t="s">
        <v>254</v>
      </c>
      <c r="C163" s="121">
        <f>SUM(C164:C165)</f>
        <v>450000</v>
      </c>
      <c r="D163" s="124">
        <f t="shared" si="1"/>
        <v>3.9414195093553737E-3</v>
      </c>
      <c r="E163" s="42"/>
    </row>
    <row r="164" spans="1:5" x14ac:dyDescent="0.2">
      <c r="A164" s="44">
        <v>5331</v>
      </c>
      <c r="B164" s="42" t="s">
        <v>341</v>
      </c>
      <c r="C164" s="45">
        <v>450000</v>
      </c>
      <c r="D164" s="46">
        <f t="shared" si="1"/>
        <v>3.9414195093553737E-3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23">
        <v>5400</v>
      </c>
      <c r="B166" s="119" t="s">
        <v>343</v>
      </c>
      <c r="C166" s="121">
        <f>C167+C170+C173+C176+C178</f>
        <v>599324.89</v>
      </c>
      <c r="D166" s="124">
        <f t="shared" si="1"/>
        <v>5.2493129197516957E-3</v>
      </c>
      <c r="E166" s="42"/>
    </row>
    <row r="167" spans="1:5" x14ac:dyDescent="0.2">
      <c r="A167" s="123">
        <v>5410</v>
      </c>
      <c r="B167" s="119" t="s">
        <v>344</v>
      </c>
      <c r="C167" s="121">
        <f>SUM(C168:C169)</f>
        <v>599324.89</v>
      </c>
      <c r="D167" s="124">
        <f t="shared" si="1"/>
        <v>5.2493129197516957E-3</v>
      </c>
      <c r="E167" s="42"/>
    </row>
    <row r="168" spans="1:5" x14ac:dyDescent="0.2">
      <c r="A168" s="44">
        <v>5411</v>
      </c>
      <c r="B168" s="42" t="s">
        <v>345</v>
      </c>
      <c r="C168" s="45">
        <v>599324.89</v>
      </c>
      <c r="D168" s="46">
        <f t="shared" si="1"/>
        <v>5.2493129197516957E-3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23">
        <v>5420</v>
      </c>
      <c r="B170" s="119" t="s">
        <v>347</v>
      </c>
      <c r="C170" s="121">
        <f>SUM(C171:C172)</f>
        <v>0</v>
      </c>
      <c r="D170" s="124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23">
        <v>5430</v>
      </c>
      <c r="B173" s="119" t="s">
        <v>350</v>
      </c>
      <c r="C173" s="121">
        <f>SUM(C174:C175)</f>
        <v>0</v>
      </c>
      <c r="D173" s="124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23">
        <v>5440</v>
      </c>
      <c r="B176" s="119" t="s">
        <v>353</v>
      </c>
      <c r="C176" s="121">
        <f>SUM(C177)</f>
        <v>0</v>
      </c>
      <c r="D176" s="124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23">
        <v>5450</v>
      </c>
      <c r="B178" s="119" t="s">
        <v>354</v>
      </c>
      <c r="C178" s="121">
        <f>SUM(C179:C180)</f>
        <v>0</v>
      </c>
      <c r="D178" s="124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23">
        <v>5500</v>
      </c>
      <c r="B181" s="119" t="s">
        <v>357</v>
      </c>
      <c r="C181" s="121">
        <f>C182+C191+C194+C200</f>
        <v>0</v>
      </c>
      <c r="D181" s="124">
        <f t="shared" si="1"/>
        <v>0</v>
      </c>
      <c r="E181" s="42"/>
    </row>
    <row r="182" spans="1:5" x14ac:dyDescent="0.2">
      <c r="A182" s="123">
        <v>5510</v>
      </c>
      <c r="B182" s="119" t="s">
        <v>358</v>
      </c>
      <c r="C182" s="121">
        <f>SUM(C183:C190)</f>
        <v>0</v>
      </c>
      <c r="D182" s="124">
        <f t="shared" si="1"/>
        <v>0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0</v>
      </c>
      <c r="D187" s="46">
        <f t="shared" si="1"/>
        <v>0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23">
        <v>5520</v>
      </c>
      <c r="B191" s="119" t="s">
        <v>40</v>
      </c>
      <c r="C191" s="121">
        <f>SUM(C192:C193)</f>
        <v>0</v>
      </c>
      <c r="D191" s="124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23">
        <v>5530</v>
      </c>
      <c r="B194" s="119" t="s">
        <v>368</v>
      </c>
      <c r="C194" s="121">
        <f>SUM(C195:C199)</f>
        <v>0</v>
      </c>
      <c r="D194" s="124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23">
        <v>5590</v>
      </c>
      <c r="B200" s="119" t="s">
        <v>374</v>
      </c>
      <c r="C200" s="121">
        <f>SUM(C201:C209)</f>
        <v>0</v>
      </c>
      <c r="D200" s="124">
        <f t="shared" si="1"/>
        <v>0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0</v>
      </c>
      <c r="D209" s="46">
        <f t="shared" si="1"/>
        <v>0</v>
      </c>
      <c r="E209" s="42"/>
    </row>
    <row r="210" spans="1:5" x14ac:dyDescent="0.2">
      <c r="A210" s="123">
        <v>5600</v>
      </c>
      <c r="B210" s="119" t="s">
        <v>39</v>
      </c>
      <c r="C210" s="121">
        <f>C211</f>
        <v>0</v>
      </c>
      <c r="D210" s="124">
        <f t="shared" si="1"/>
        <v>0</v>
      </c>
      <c r="E210" s="42"/>
    </row>
    <row r="211" spans="1:5" x14ac:dyDescent="0.2">
      <c r="A211" s="123">
        <v>5610</v>
      </c>
      <c r="B211" s="119" t="s">
        <v>382</v>
      </c>
      <c r="C211" s="121">
        <f>C212</f>
        <v>0</v>
      </c>
      <c r="D211" s="124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zoomScale="80" zoomScaleNormal="80" workbookViewId="0">
      <selection activeCell="A7" sqref="A7"/>
    </sheetView>
  </sheetViews>
  <sheetFormatPr baseColWidth="10" defaultColWidth="9.109375" defaultRowHeight="10.199999999999999" x14ac:dyDescent="0.2"/>
  <cols>
    <col min="1" max="1" width="10" style="14" customWidth="1"/>
    <col min="2" max="2" width="64.5546875" style="14" bestFit="1" customWidth="1"/>
    <col min="3" max="3" width="16.44140625" style="14" bestFit="1" customWidth="1"/>
    <col min="4" max="4" width="19.109375" style="14" customWidth="1"/>
    <col min="5" max="5" width="28" style="14" customWidth="1"/>
    <col min="6" max="6" width="22.6640625" style="14" customWidth="1"/>
    <col min="7" max="8" width="16.6640625" style="14" customWidth="1"/>
    <col min="9" max="9" width="27.109375" style="14" customWidth="1"/>
    <col min="10" max="10" width="22.21875" style="14" customWidth="1"/>
    <col min="11" max="16384" width="9.109375" style="14"/>
  </cols>
  <sheetData>
    <row r="1" spans="1:8" s="11" customFormat="1" ht="18.899999999999999" customHeight="1" x14ac:dyDescent="0.3">
      <c r="A1" s="170" t="s">
        <v>601</v>
      </c>
      <c r="B1" s="171"/>
      <c r="C1" s="171"/>
      <c r="D1" s="171"/>
      <c r="E1" s="171"/>
      <c r="F1" s="171"/>
      <c r="G1" s="10" t="s">
        <v>498</v>
      </c>
      <c r="H1" s="19">
        <v>2024</v>
      </c>
    </row>
    <row r="2" spans="1:8" s="11" customFormat="1" ht="18.899999999999999" customHeight="1" x14ac:dyDescent="0.3">
      <c r="A2" s="170" t="s">
        <v>502</v>
      </c>
      <c r="B2" s="171"/>
      <c r="C2" s="171"/>
      <c r="D2" s="171"/>
      <c r="E2" s="171"/>
      <c r="F2" s="171"/>
      <c r="G2" s="10" t="s">
        <v>499</v>
      </c>
      <c r="H2" s="19" t="s">
        <v>501</v>
      </c>
    </row>
    <row r="3" spans="1:8" s="11" customFormat="1" ht="18.899999999999999" customHeight="1" x14ac:dyDescent="0.3">
      <c r="A3" s="170" t="s">
        <v>602</v>
      </c>
      <c r="B3" s="171"/>
      <c r="C3" s="171"/>
      <c r="D3" s="171"/>
      <c r="E3" s="171"/>
      <c r="F3" s="171"/>
      <c r="G3" s="10" t="s">
        <v>500</v>
      </c>
      <c r="H3" s="19">
        <v>2</v>
      </c>
    </row>
    <row r="4" spans="1:8" s="11" customFormat="1" ht="18.899999999999999" customHeight="1" x14ac:dyDescent="0.3">
      <c r="A4" s="170" t="s">
        <v>516</v>
      </c>
      <c r="B4" s="171"/>
      <c r="C4" s="171"/>
      <c r="D4" s="171"/>
      <c r="E4" s="171"/>
      <c r="F4" s="171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4454703.9400000004</v>
      </c>
    </row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122539.14</v>
      </c>
      <c r="D15" s="18">
        <v>161008.43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6843460.6699999999</v>
      </c>
      <c r="D16" s="18">
        <v>3336019.11</v>
      </c>
      <c r="E16" s="18">
        <v>0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629141.18000000005</v>
      </c>
      <c r="D20" s="18">
        <v>629141.18000000005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30000</v>
      </c>
      <c r="D21" s="18">
        <v>30000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2480794.2200000002</v>
      </c>
      <c r="D23" s="18">
        <v>2480794.2200000002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7164482.6299999999</v>
      </c>
      <c r="D24" s="18">
        <v>7164482.6299999999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105484.5</v>
      </c>
      <c r="D25" s="18">
        <v>105484.5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10280729.130000001</v>
      </c>
      <c r="D27" s="18">
        <v>10280729.130000001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0</v>
      </c>
    </row>
    <row r="33" spans="1:8" x14ac:dyDescent="0.2">
      <c r="A33" s="16">
        <v>1141</v>
      </c>
      <c r="B33" s="14" t="s">
        <v>137</v>
      </c>
      <c r="C33" s="18">
        <v>0</v>
      </c>
    </row>
    <row r="34" spans="1:8" x14ac:dyDescent="0.2">
      <c r="A34" s="16">
        <v>1142</v>
      </c>
      <c r="B34" s="14" t="s">
        <v>138</v>
      </c>
      <c r="C34" s="18">
        <v>0</v>
      </c>
    </row>
    <row r="35" spans="1:8" x14ac:dyDescent="0.2">
      <c r="A35" s="16">
        <v>1143</v>
      </c>
      <c r="B35" s="14" t="s">
        <v>139</v>
      </c>
      <c r="C35" s="18">
        <v>0</v>
      </c>
    </row>
    <row r="36" spans="1:8" x14ac:dyDescent="0.2">
      <c r="A36" s="16">
        <v>1144</v>
      </c>
      <c r="B36" s="14" t="s">
        <v>140</v>
      </c>
      <c r="C36" s="18">
        <v>0</v>
      </c>
    </row>
    <row r="37" spans="1:8" x14ac:dyDescent="0.2">
      <c r="A37" s="16">
        <v>1145</v>
      </c>
      <c r="B37" s="14" t="s">
        <v>141</v>
      </c>
      <c r="C37" s="18">
        <v>0</v>
      </c>
    </row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86</v>
      </c>
      <c r="B40" s="15" t="s">
        <v>83</v>
      </c>
      <c r="C40" s="15" t="s">
        <v>84</v>
      </c>
      <c r="D40" s="15" t="s">
        <v>91</v>
      </c>
      <c r="E40" s="15" t="s">
        <v>94</v>
      </c>
      <c r="F40" s="15" t="s">
        <v>143</v>
      </c>
      <c r="G40" s="15"/>
      <c r="H40" s="15"/>
    </row>
    <row r="41" spans="1:8" x14ac:dyDescent="0.2">
      <c r="A41" s="16">
        <v>1150</v>
      </c>
      <c r="B41" s="14" t="s">
        <v>144</v>
      </c>
      <c r="C41" s="18">
        <f>C42</f>
        <v>0</v>
      </c>
    </row>
    <row r="42" spans="1:8" x14ac:dyDescent="0.2">
      <c r="A42" s="16">
        <v>1151</v>
      </c>
      <c r="B42" s="14" t="s">
        <v>145</v>
      </c>
      <c r="C42" s="18">
        <v>0</v>
      </c>
    </row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265709247.81999999</v>
      </c>
      <c r="D56" s="18">
        <f>SUM(D57:D63)</f>
        <v>0</v>
      </c>
      <c r="E56" s="18">
        <f>SUM(E57:E63)</f>
        <v>0</v>
      </c>
    </row>
    <row r="57" spans="1:10" x14ac:dyDescent="0.2">
      <c r="A57" s="16">
        <v>1231</v>
      </c>
      <c r="B57" s="14" t="s">
        <v>150</v>
      </c>
      <c r="C57" s="18">
        <v>49328173.829999998</v>
      </c>
      <c r="D57" s="145"/>
      <c r="E57" s="145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44761125.439999998</v>
      </c>
      <c r="D59" s="18">
        <v>0</v>
      </c>
      <c r="E59" s="18">
        <v>0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171569949.19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49999.360000000001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0</v>
      </c>
      <c r="D63" s="18">
        <v>0</v>
      </c>
      <c r="E63" s="18">
        <v>0</v>
      </c>
    </row>
    <row r="64" spans="1:10" x14ac:dyDescent="0.2">
      <c r="A64" s="16">
        <v>1240</v>
      </c>
      <c r="B64" s="14" t="s">
        <v>157</v>
      </c>
      <c r="C64" s="18">
        <f>SUM(C65:C72)</f>
        <v>95041767.409999996</v>
      </c>
      <c r="D64" s="18">
        <f t="shared" ref="D64:E64" si="0">SUM(D65:D72)</f>
        <v>0</v>
      </c>
      <c r="E64" s="18">
        <f t="shared" si="0"/>
        <v>44002026.859999999</v>
      </c>
    </row>
    <row r="65" spans="1:9" x14ac:dyDescent="0.2">
      <c r="A65" s="16">
        <v>1241</v>
      </c>
      <c r="B65" s="14" t="s">
        <v>158</v>
      </c>
      <c r="C65" s="18">
        <v>9401983.9299999997</v>
      </c>
      <c r="D65" s="18">
        <v>0</v>
      </c>
      <c r="E65" s="18">
        <v>0</v>
      </c>
    </row>
    <row r="66" spans="1:9" x14ac:dyDescent="0.2">
      <c r="A66" s="16">
        <v>1242</v>
      </c>
      <c r="B66" s="14" t="s">
        <v>159</v>
      </c>
      <c r="C66" s="18">
        <v>5518250.4000000004</v>
      </c>
      <c r="D66" s="18">
        <v>0</v>
      </c>
      <c r="E66" s="18">
        <v>0</v>
      </c>
    </row>
    <row r="67" spans="1:9" x14ac:dyDescent="0.2">
      <c r="A67" s="16">
        <v>1243</v>
      </c>
      <c r="B67" s="14" t="s">
        <v>160</v>
      </c>
      <c r="C67" s="18">
        <v>205514</v>
      </c>
      <c r="D67" s="18">
        <v>0</v>
      </c>
      <c r="E67" s="18">
        <v>0</v>
      </c>
    </row>
    <row r="68" spans="1:9" x14ac:dyDescent="0.2">
      <c r="A68" s="16">
        <v>1244</v>
      </c>
      <c r="B68" s="14" t="s">
        <v>161</v>
      </c>
      <c r="C68" s="18">
        <v>48267864.689999998</v>
      </c>
      <c r="D68" s="18">
        <v>0</v>
      </c>
      <c r="E68" s="18">
        <v>0</v>
      </c>
    </row>
    <row r="69" spans="1:9" x14ac:dyDescent="0.2">
      <c r="A69" s="16">
        <v>1245</v>
      </c>
      <c r="B69" s="14" t="s">
        <v>162</v>
      </c>
      <c r="C69" s="18">
        <v>2323548.1</v>
      </c>
      <c r="D69" s="18">
        <v>0</v>
      </c>
      <c r="E69" s="18">
        <v>44002026.859999999</v>
      </c>
    </row>
    <row r="70" spans="1:9" x14ac:dyDescent="0.2">
      <c r="A70" s="16">
        <v>1246</v>
      </c>
      <c r="B70" s="14" t="s">
        <v>163</v>
      </c>
      <c r="C70" s="18">
        <v>28153760.289999999</v>
      </c>
      <c r="D70" s="18">
        <v>0</v>
      </c>
      <c r="E70" s="18">
        <v>0</v>
      </c>
    </row>
    <row r="71" spans="1:9" x14ac:dyDescent="0.2">
      <c r="A71" s="16">
        <v>1247</v>
      </c>
      <c r="B71" s="14" t="s">
        <v>164</v>
      </c>
      <c r="C71" s="18">
        <v>1170846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1992341.23</v>
      </c>
      <c r="D76" s="18">
        <f>SUM(D77:D81)</f>
        <v>0</v>
      </c>
      <c r="E76" s="18">
        <f>SUM(E77:E81)</f>
        <v>0</v>
      </c>
    </row>
    <row r="77" spans="1:9" x14ac:dyDescent="0.2">
      <c r="A77" s="16">
        <v>1251</v>
      </c>
      <c r="B77" s="14" t="s">
        <v>168</v>
      </c>
      <c r="C77" s="18">
        <v>1159299.74</v>
      </c>
      <c r="D77" s="18">
        <v>0</v>
      </c>
      <c r="E77" s="18">
        <v>0</v>
      </c>
    </row>
    <row r="78" spans="1:9" x14ac:dyDescent="0.2">
      <c r="A78" s="16">
        <v>1252</v>
      </c>
      <c r="B78" s="14" t="s">
        <v>169</v>
      </c>
      <c r="C78" s="18">
        <v>0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833041.49</v>
      </c>
      <c r="D80" s="18">
        <v>0</v>
      </c>
      <c r="E80" s="18">
        <v>0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8724839.8499999996</v>
      </c>
      <c r="D82" s="145"/>
      <c r="E82" s="145"/>
    </row>
    <row r="83" spans="1:8" x14ac:dyDescent="0.2">
      <c r="A83" s="16">
        <v>1271</v>
      </c>
      <c r="B83" s="14" t="s">
        <v>174</v>
      </c>
      <c r="C83" s="18">
        <v>8724839.8499999996</v>
      </c>
      <c r="D83" s="145"/>
      <c r="E83" s="145"/>
    </row>
    <row r="84" spans="1:8" x14ac:dyDescent="0.2">
      <c r="A84" s="16">
        <v>1272</v>
      </c>
      <c r="B84" s="14" t="s">
        <v>175</v>
      </c>
      <c r="C84" s="18">
        <v>0</v>
      </c>
      <c r="D84" s="145"/>
      <c r="E84" s="145"/>
    </row>
    <row r="85" spans="1:8" x14ac:dyDescent="0.2">
      <c r="A85" s="16">
        <v>1273</v>
      </c>
      <c r="B85" s="14" t="s">
        <v>176</v>
      </c>
      <c r="C85" s="18">
        <v>0</v>
      </c>
      <c r="D85" s="145"/>
      <c r="E85" s="145"/>
    </row>
    <row r="86" spans="1:8" x14ac:dyDescent="0.2">
      <c r="A86" s="16">
        <v>1274</v>
      </c>
      <c r="B86" s="14" t="s">
        <v>177</v>
      </c>
      <c r="C86" s="18">
        <v>0</v>
      </c>
      <c r="D86" s="145"/>
      <c r="E86" s="145"/>
    </row>
    <row r="87" spans="1:8" x14ac:dyDescent="0.2">
      <c r="A87" s="16">
        <v>1275</v>
      </c>
      <c r="B87" s="14" t="s">
        <v>178</v>
      </c>
      <c r="C87" s="18">
        <v>0</v>
      </c>
      <c r="D87" s="145"/>
      <c r="E87" s="145"/>
    </row>
    <row r="88" spans="1:8" x14ac:dyDescent="0.2">
      <c r="A88" s="16">
        <v>1279</v>
      </c>
      <c r="B88" s="14" t="s">
        <v>179</v>
      </c>
      <c r="C88" s="18">
        <v>0</v>
      </c>
      <c r="D88" s="145"/>
      <c r="E88" s="145"/>
    </row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0</v>
      </c>
    </row>
    <row r="99" spans="1:8" x14ac:dyDescent="0.2">
      <c r="A99" s="16">
        <v>1191</v>
      </c>
      <c r="B99" s="14" t="s">
        <v>485</v>
      </c>
      <c r="C99" s="18">
        <v>0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19370195.18</v>
      </c>
      <c r="D110" s="18">
        <f>SUM(D111:D119)</f>
        <v>19370195.18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160068.4</v>
      </c>
      <c r="D111" s="18">
        <f>C111</f>
        <v>160068.4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3280389.48</v>
      </c>
      <c r="D112" s="18">
        <f t="shared" ref="D112:D119" si="1">C112</f>
        <v>3280389.48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6475283.6100000003</v>
      </c>
      <c r="D113" s="18">
        <f t="shared" si="1"/>
        <v>6475283.6100000003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694682.64</v>
      </c>
      <c r="D115" s="18">
        <f t="shared" si="1"/>
        <v>694682.64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4472866.04</v>
      </c>
      <c r="D117" s="18">
        <f t="shared" si="1"/>
        <v>4472866.04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4286905.01</v>
      </c>
      <c r="D119" s="18">
        <f t="shared" si="1"/>
        <v>4286905.01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3" spans="1:5" x14ac:dyDescent="0.2">
      <c r="A153" s="125" t="s">
        <v>570</v>
      </c>
      <c r="B153" s="125"/>
      <c r="C153" s="125"/>
      <c r="D153" s="125"/>
      <c r="E153" s="125"/>
    </row>
    <row r="154" spans="1:5" x14ac:dyDescent="0.2">
      <c r="A154" s="126" t="s">
        <v>86</v>
      </c>
      <c r="B154" s="126" t="s">
        <v>83</v>
      </c>
      <c r="C154" s="126" t="s">
        <v>84</v>
      </c>
      <c r="D154" s="127" t="s">
        <v>87</v>
      </c>
      <c r="E154" s="127" t="s">
        <v>127</v>
      </c>
    </row>
    <row r="155" spans="1:5" x14ac:dyDescent="0.2">
      <c r="A155" s="128">
        <v>2170</v>
      </c>
      <c r="B155" s="129" t="s">
        <v>571</v>
      </c>
      <c r="C155" s="130">
        <f>SUM(C156:C158)</f>
        <v>0</v>
      </c>
      <c r="D155" s="129"/>
      <c r="E155" s="129"/>
    </row>
    <row r="156" spans="1:5" x14ac:dyDescent="0.2">
      <c r="A156" s="128">
        <v>2171</v>
      </c>
      <c r="B156" s="129" t="s">
        <v>572</v>
      </c>
      <c r="C156" s="130">
        <v>0</v>
      </c>
      <c r="D156" s="129"/>
      <c r="E156" s="129"/>
    </row>
    <row r="157" spans="1:5" x14ac:dyDescent="0.2">
      <c r="A157" s="128">
        <v>2172</v>
      </c>
      <c r="B157" s="129" t="s">
        <v>573</v>
      </c>
      <c r="C157" s="130">
        <v>0</v>
      </c>
      <c r="D157" s="129"/>
      <c r="E157" s="129"/>
    </row>
    <row r="158" spans="1:5" x14ac:dyDescent="0.2">
      <c r="A158" s="128">
        <v>2179</v>
      </c>
      <c r="B158" s="129" t="s">
        <v>574</v>
      </c>
      <c r="C158" s="130">
        <v>0</v>
      </c>
      <c r="D158" s="129"/>
      <c r="E158" s="129"/>
    </row>
    <row r="159" spans="1:5" x14ac:dyDescent="0.2">
      <c r="A159" s="128">
        <v>2260</v>
      </c>
      <c r="B159" s="129" t="s">
        <v>575</v>
      </c>
      <c r="C159" s="130">
        <f>SUM(C160:C163)</f>
        <v>0</v>
      </c>
      <c r="D159" s="129"/>
      <c r="E159" s="129"/>
    </row>
    <row r="160" spans="1:5" x14ac:dyDescent="0.2">
      <c r="A160" s="128">
        <v>2261</v>
      </c>
      <c r="B160" s="129" t="s">
        <v>576</v>
      </c>
      <c r="C160" s="130">
        <v>0</v>
      </c>
      <c r="D160" s="129"/>
      <c r="E160" s="129"/>
    </row>
    <row r="161" spans="1:5" x14ac:dyDescent="0.2">
      <c r="A161" s="128">
        <v>2262</v>
      </c>
      <c r="B161" s="129" t="s">
        <v>577</v>
      </c>
      <c r="C161" s="130">
        <v>0</v>
      </c>
      <c r="D161" s="129"/>
      <c r="E161" s="129"/>
    </row>
    <row r="162" spans="1:5" x14ac:dyDescent="0.2">
      <c r="A162" s="128">
        <v>2263</v>
      </c>
      <c r="B162" s="129" t="s">
        <v>578</v>
      </c>
      <c r="C162" s="130">
        <v>0</v>
      </c>
      <c r="D162" s="129"/>
      <c r="E162" s="129"/>
    </row>
    <row r="163" spans="1:5" x14ac:dyDescent="0.2">
      <c r="A163" s="128">
        <v>2269</v>
      </c>
      <c r="B163" s="129" t="s">
        <v>579</v>
      </c>
      <c r="C163" s="130">
        <v>0</v>
      </c>
      <c r="D163" s="129"/>
      <c r="E163" s="129"/>
    </row>
    <row r="164" spans="1:5" x14ac:dyDescent="0.2">
      <c r="A164" s="129"/>
      <c r="B164" s="129"/>
      <c r="C164" s="129"/>
      <c r="D164" s="129"/>
      <c r="E164" s="129"/>
    </row>
    <row r="165" spans="1:5" x14ac:dyDescent="0.2">
      <c r="A165" s="125" t="s">
        <v>580</v>
      </c>
      <c r="B165" s="125"/>
      <c r="C165" s="125"/>
      <c r="D165" s="125"/>
      <c r="E165" s="125"/>
    </row>
    <row r="166" spans="1:5" x14ac:dyDescent="0.2">
      <c r="A166" s="126" t="s">
        <v>86</v>
      </c>
      <c r="B166" s="126" t="s">
        <v>83</v>
      </c>
      <c r="C166" s="126" t="s">
        <v>84</v>
      </c>
      <c r="D166" s="127" t="s">
        <v>87</v>
      </c>
      <c r="E166" s="127" t="s">
        <v>127</v>
      </c>
    </row>
    <row r="167" spans="1:5" x14ac:dyDescent="0.2">
      <c r="A167" s="128">
        <v>2190</v>
      </c>
      <c r="B167" s="129" t="s">
        <v>581</v>
      </c>
      <c r="C167" s="130">
        <f>SUM(C168:C170)</f>
        <v>-7.75</v>
      </c>
      <c r="D167" s="129"/>
      <c r="E167" s="129"/>
    </row>
    <row r="168" spans="1:5" x14ac:dyDescent="0.2">
      <c r="A168" s="128">
        <v>2191</v>
      </c>
      <c r="B168" s="129" t="s">
        <v>582</v>
      </c>
      <c r="C168" s="130">
        <v>0</v>
      </c>
      <c r="D168" s="129"/>
      <c r="E168" s="129"/>
    </row>
    <row r="169" spans="1:5" x14ac:dyDescent="0.2">
      <c r="A169" s="128">
        <v>2192</v>
      </c>
      <c r="B169" s="129" t="s">
        <v>583</v>
      </c>
      <c r="C169" s="130">
        <v>0</v>
      </c>
      <c r="D169" s="129"/>
      <c r="E169" s="129"/>
    </row>
    <row r="170" spans="1:5" x14ac:dyDescent="0.2">
      <c r="A170" s="128">
        <v>2199</v>
      </c>
      <c r="B170" s="129" t="s">
        <v>218</v>
      </c>
      <c r="C170" s="130">
        <v>-7.75</v>
      </c>
      <c r="D170" s="129"/>
      <c r="E170" s="129"/>
    </row>
    <row r="171" spans="1:5" x14ac:dyDescent="0.2">
      <c r="A171" s="129"/>
      <c r="B171" s="129"/>
      <c r="C171" s="129"/>
      <c r="D171" s="129"/>
      <c r="E171" s="129"/>
    </row>
    <row r="172" spans="1:5" x14ac:dyDescent="0.2">
      <c r="A172" s="129"/>
      <c r="B172" s="129"/>
      <c r="C172" s="129"/>
      <c r="D172" s="129"/>
      <c r="E172" s="129"/>
    </row>
    <row r="173" spans="1:5" x14ac:dyDescent="0.2">
      <c r="A173" s="129"/>
      <c r="B173" s="129" t="s">
        <v>518</v>
      </c>
      <c r="C173" s="129"/>
      <c r="D173" s="129"/>
      <c r="E173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baseColWidth="10" defaultColWidth="9.109375" defaultRowHeight="10.199999999999999" x14ac:dyDescent="0.2"/>
  <cols>
    <col min="1" max="1" width="10" style="23" customWidth="1"/>
    <col min="2" max="2" width="48.109375" style="23" customWidth="1"/>
    <col min="3" max="3" width="22.88671875" style="23" customWidth="1"/>
    <col min="4" max="5" width="16.6640625" style="23" customWidth="1"/>
    <col min="6" max="16384" width="9.109375" style="23"/>
  </cols>
  <sheetData>
    <row r="1" spans="1:5" ht="18.899999999999999" customHeight="1" x14ac:dyDescent="0.2">
      <c r="A1" s="172" t="s">
        <v>601</v>
      </c>
      <c r="B1" s="172"/>
      <c r="C1" s="172"/>
      <c r="D1" s="21" t="s">
        <v>498</v>
      </c>
      <c r="E1" s="22">
        <v>2024</v>
      </c>
    </row>
    <row r="2" spans="1:5" ht="18.899999999999999" customHeight="1" x14ac:dyDescent="0.2">
      <c r="A2" s="172" t="s">
        <v>504</v>
      </c>
      <c r="B2" s="172"/>
      <c r="C2" s="172"/>
      <c r="D2" s="21" t="s">
        <v>499</v>
      </c>
      <c r="E2" s="22" t="s">
        <v>501</v>
      </c>
    </row>
    <row r="3" spans="1:5" ht="18.899999999999999" customHeight="1" x14ac:dyDescent="0.2">
      <c r="A3" s="172" t="s">
        <v>602</v>
      </c>
      <c r="B3" s="172"/>
      <c r="C3" s="172"/>
      <c r="D3" s="21" t="s">
        <v>500</v>
      </c>
      <c r="E3" s="22">
        <v>2</v>
      </c>
    </row>
    <row r="4" spans="1:5" ht="18.899999999999999" customHeight="1" x14ac:dyDescent="0.2">
      <c r="A4" s="172" t="s">
        <v>516</v>
      </c>
      <c r="B4" s="172"/>
      <c r="C4" s="172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-869567.44</v>
      </c>
    </row>
    <row r="10" spans="1:5" x14ac:dyDescent="0.2">
      <c r="A10" s="27">
        <v>3120</v>
      </c>
      <c r="B10" s="23" t="s">
        <v>384</v>
      </c>
      <c r="C10" s="28">
        <v>1966677.87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103936006.51000001</v>
      </c>
    </row>
    <row r="16" spans="1:5" x14ac:dyDescent="0.2">
      <c r="A16" s="27">
        <v>3220</v>
      </c>
      <c r="B16" s="23" t="s">
        <v>388</v>
      </c>
      <c r="C16" s="28">
        <v>246396149.53999999</v>
      </c>
    </row>
    <row r="17" spans="1:3" x14ac:dyDescent="0.2">
      <c r="A17" s="27">
        <v>3230</v>
      </c>
      <c r="B17" s="23" t="s">
        <v>389</v>
      </c>
      <c r="C17" s="28">
        <f>SUM(C18:C21)</f>
        <v>-5860800.1600000001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-5860800.1600000001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zoomScale="130" zoomScaleNormal="130" workbookViewId="0">
      <selection activeCell="E17" sqref="E17"/>
    </sheetView>
  </sheetViews>
  <sheetFormatPr baseColWidth="10" defaultColWidth="9.109375" defaultRowHeight="10.199999999999999" x14ac:dyDescent="0.2"/>
  <cols>
    <col min="1" max="1" width="10" style="23" customWidth="1"/>
    <col min="2" max="2" width="63.44140625" style="23" bestFit="1" customWidth="1"/>
    <col min="3" max="3" width="15.33203125" style="23" bestFit="1" customWidth="1"/>
    <col min="4" max="4" width="16.44140625" style="23" bestFit="1" customWidth="1"/>
    <col min="5" max="5" width="19.109375" style="23" customWidth="1"/>
    <col min="6" max="16384" width="9.109375" style="23"/>
  </cols>
  <sheetData>
    <row r="1" spans="1:5" s="29" customFormat="1" ht="18.899999999999999" customHeight="1" x14ac:dyDescent="0.3">
      <c r="A1" s="172" t="s">
        <v>601</v>
      </c>
      <c r="B1" s="172"/>
      <c r="C1" s="172"/>
      <c r="D1" s="21" t="s">
        <v>498</v>
      </c>
      <c r="E1" s="22">
        <v>2024</v>
      </c>
    </row>
    <row r="2" spans="1:5" s="29" customFormat="1" ht="18.899999999999999" customHeight="1" x14ac:dyDescent="0.3">
      <c r="A2" s="172" t="s">
        <v>505</v>
      </c>
      <c r="B2" s="172"/>
      <c r="C2" s="172"/>
      <c r="D2" s="21" t="s">
        <v>499</v>
      </c>
      <c r="E2" s="22" t="s">
        <v>501</v>
      </c>
    </row>
    <row r="3" spans="1:5" s="29" customFormat="1" ht="18.899999999999999" customHeight="1" x14ac:dyDescent="0.3">
      <c r="A3" s="172" t="s">
        <v>602</v>
      </c>
      <c r="B3" s="172"/>
      <c r="C3" s="172"/>
      <c r="D3" s="21" t="s">
        <v>500</v>
      </c>
      <c r="E3" s="22">
        <v>2</v>
      </c>
    </row>
    <row r="4" spans="1:5" s="29" customFormat="1" ht="18.899999999999999" customHeight="1" x14ac:dyDescent="0.3">
      <c r="A4" s="172" t="s">
        <v>516</v>
      </c>
      <c r="B4" s="172"/>
      <c r="C4" s="172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57"/>
    </row>
    <row r="8" spans="1:5" x14ac:dyDescent="0.2">
      <c r="A8" s="26" t="s">
        <v>86</v>
      </c>
      <c r="B8" s="26" t="s">
        <v>83</v>
      </c>
      <c r="C8" s="83">
        <v>2024</v>
      </c>
      <c r="D8" s="83">
        <v>2023</v>
      </c>
      <c r="E8" s="158"/>
    </row>
    <row r="9" spans="1:5" x14ac:dyDescent="0.2">
      <c r="A9" s="27">
        <v>1111</v>
      </c>
      <c r="B9" s="23" t="s">
        <v>401</v>
      </c>
      <c r="C9" s="28">
        <v>0</v>
      </c>
      <c r="D9" s="28">
        <v>0</v>
      </c>
    </row>
    <row r="10" spans="1:5" x14ac:dyDescent="0.2">
      <c r="A10" s="27">
        <v>1112</v>
      </c>
      <c r="B10" s="23" t="s">
        <v>402</v>
      </c>
      <c r="C10" s="28">
        <v>19195475.25</v>
      </c>
      <c r="D10" s="28">
        <v>9634991.3800000008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84">
        <f>SUM(C9:C15)</f>
        <v>19195475.25</v>
      </c>
      <c r="D16" s="84">
        <f>SUM(D9:D15)</f>
        <v>9634991.3800000008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83">
        <v>2024</v>
      </c>
      <c r="D20" s="83">
        <v>2023</v>
      </c>
    </row>
    <row r="21" spans="1:4" x14ac:dyDescent="0.2">
      <c r="A21" s="34">
        <v>1230</v>
      </c>
      <c r="B21" s="35" t="s">
        <v>149</v>
      </c>
      <c r="C21" s="84">
        <f>SUM(C22:C28)</f>
        <v>63143627.200000003</v>
      </c>
      <c r="D21" s="84">
        <f>SUM(D22:D28)</f>
        <v>84224966.280000001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2000000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63143627.200000003</v>
      </c>
      <c r="D26" s="28">
        <v>82224966.280000001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84">
        <f>SUM(C30:C37)</f>
        <v>34535</v>
      </c>
      <c r="D29" s="84">
        <f>SUM(D30:D37)</f>
        <v>4492281.51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329723.15000000002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886211.15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56000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794932.16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34535</v>
      </c>
      <c r="D35" s="28">
        <v>2425415.0499999998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31">
        <v>1250</v>
      </c>
      <c r="B38" s="132" t="s">
        <v>167</v>
      </c>
      <c r="C38" s="133">
        <f>SUM(C39:C43)</f>
        <v>0</v>
      </c>
      <c r="D38" s="133">
        <f>SUM(D39:D43)</f>
        <v>0</v>
      </c>
    </row>
    <row r="39" spans="1:5" x14ac:dyDescent="0.2">
      <c r="A39" s="134">
        <v>1251</v>
      </c>
      <c r="B39" s="135" t="s">
        <v>168</v>
      </c>
      <c r="C39" s="136">
        <v>0</v>
      </c>
      <c r="D39" s="136">
        <v>0</v>
      </c>
    </row>
    <row r="40" spans="1:5" x14ac:dyDescent="0.2">
      <c r="A40" s="134">
        <v>1252</v>
      </c>
      <c r="B40" s="135" t="s">
        <v>169</v>
      </c>
      <c r="C40" s="136">
        <v>0</v>
      </c>
      <c r="D40" s="136">
        <v>0</v>
      </c>
    </row>
    <row r="41" spans="1:5" x14ac:dyDescent="0.2">
      <c r="A41" s="134">
        <v>1253</v>
      </c>
      <c r="B41" s="135" t="s">
        <v>170</v>
      </c>
      <c r="C41" s="136">
        <v>0</v>
      </c>
      <c r="D41" s="136">
        <v>0</v>
      </c>
    </row>
    <row r="42" spans="1:5" x14ac:dyDescent="0.2">
      <c r="A42" s="134">
        <v>1254</v>
      </c>
      <c r="B42" s="135" t="s">
        <v>171</v>
      </c>
      <c r="C42" s="136">
        <v>0</v>
      </c>
      <c r="D42" s="136">
        <v>0</v>
      </c>
    </row>
    <row r="43" spans="1:5" x14ac:dyDescent="0.2">
      <c r="A43" s="134">
        <v>1259</v>
      </c>
      <c r="B43" s="135" t="s">
        <v>172</v>
      </c>
      <c r="C43" s="136">
        <v>0</v>
      </c>
      <c r="D43" s="136">
        <v>0</v>
      </c>
    </row>
    <row r="44" spans="1:5" x14ac:dyDescent="0.2">
      <c r="B44" s="85" t="s">
        <v>520</v>
      </c>
      <c r="C44" s="84">
        <f>C21+C29+C38</f>
        <v>63178162.200000003</v>
      </c>
      <c r="D44" s="84">
        <f>D21+D29+D38</f>
        <v>88717247.790000007</v>
      </c>
    </row>
    <row r="45" spans="1:5" x14ac:dyDescent="0.2">
      <c r="E45" s="156"/>
    </row>
    <row r="46" spans="1:5" x14ac:dyDescent="0.2">
      <c r="A46" s="25" t="s">
        <v>592</v>
      </c>
      <c r="B46" s="25"/>
      <c r="C46" s="25"/>
      <c r="D46" s="25"/>
      <c r="E46" s="157"/>
    </row>
    <row r="47" spans="1:5" x14ac:dyDescent="0.2">
      <c r="A47" s="26" t="s">
        <v>86</v>
      </c>
      <c r="B47" s="26" t="s">
        <v>83</v>
      </c>
      <c r="C47" s="83">
        <v>2024</v>
      </c>
      <c r="D47" s="83">
        <v>2023</v>
      </c>
      <c r="E47" s="158"/>
    </row>
    <row r="48" spans="1:5" x14ac:dyDescent="0.2">
      <c r="A48" s="34">
        <v>3210</v>
      </c>
      <c r="B48" s="35" t="s">
        <v>521</v>
      </c>
      <c r="C48" s="84">
        <v>103936006.51000001</v>
      </c>
      <c r="D48" s="84">
        <v>87125997.920000002</v>
      </c>
      <c r="E48" s="156"/>
    </row>
    <row r="49" spans="1:4" x14ac:dyDescent="0.2">
      <c r="A49" s="27"/>
      <c r="B49" s="85" t="s">
        <v>510</v>
      </c>
      <c r="C49" s="84">
        <f>C54+C66+C94+C97+C50</f>
        <v>3248146.8800000004</v>
      </c>
      <c r="D49" s="84">
        <f>D54+D66+D94+D97+D50</f>
        <v>16661672.899999999</v>
      </c>
    </row>
    <row r="50" spans="1:4" x14ac:dyDescent="0.2">
      <c r="A50" s="100">
        <v>5100</v>
      </c>
      <c r="B50" s="101" t="s">
        <v>278</v>
      </c>
      <c r="C50" s="102">
        <f>SUM(C53+C51)</f>
        <v>0</v>
      </c>
      <c r="D50" s="102">
        <f>SUM(D53+D51)</f>
        <v>0</v>
      </c>
    </row>
    <row r="51" spans="1:4" x14ac:dyDescent="0.2">
      <c r="A51" s="139">
        <v>5120</v>
      </c>
      <c r="B51" s="153" t="s">
        <v>145</v>
      </c>
      <c r="C51" s="154">
        <f>C52</f>
        <v>0</v>
      </c>
      <c r="D51" s="154">
        <f>D52</f>
        <v>0</v>
      </c>
    </row>
    <row r="52" spans="1:4" x14ac:dyDescent="0.2">
      <c r="A52" s="128">
        <v>5120</v>
      </c>
      <c r="B52" s="155" t="s">
        <v>145</v>
      </c>
      <c r="C52" s="130">
        <v>0</v>
      </c>
      <c r="D52" s="130">
        <v>0</v>
      </c>
    </row>
    <row r="53" spans="1:4" x14ac:dyDescent="0.2">
      <c r="A53" s="103">
        <v>5130</v>
      </c>
      <c r="B53" s="104" t="s">
        <v>540</v>
      </c>
      <c r="C53" s="105">
        <v>0</v>
      </c>
      <c r="D53" s="105">
        <v>0</v>
      </c>
    </row>
    <row r="54" spans="1:4" x14ac:dyDescent="0.2">
      <c r="A54" s="34">
        <v>5400</v>
      </c>
      <c r="B54" s="35" t="s">
        <v>343</v>
      </c>
      <c r="C54" s="84">
        <f>C55+C57+C59+C61+C63</f>
        <v>599324.89</v>
      </c>
      <c r="D54" s="84">
        <f>D55+D57+D59+D61+D63</f>
        <v>1337215.6399999999</v>
      </c>
    </row>
    <row r="55" spans="1:4" x14ac:dyDescent="0.2">
      <c r="A55" s="27">
        <v>5410</v>
      </c>
      <c r="B55" s="23" t="s">
        <v>511</v>
      </c>
      <c r="C55" s="28">
        <f>C56</f>
        <v>599324.89</v>
      </c>
      <c r="D55" s="28">
        <f>D56</f>
        <v>1337215.6399999999</v>
      </c>
    </row>
    <row r="56" spans="1:4" x14ac:dyDescent="0.2">
      <c r="A56" s="27">
        <v>5411</v>
      </c>
      <c r="B56" s="23" t="s">
        <v>345</v>
      </c>
      <c r="C56" s="28">
        <v>599324.89</v>
      </c>
      <c r="D56" s="28">
        <v>1337215.6399999999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84">
        <f>C67+C76+C79+C85</f>
        <v>0</v>
      </c>
      <c r="D66" s="84">
        <f>D67+D76+D79+D85</f>
        <v>5959870.9900000002</v>
      </c>
    </row>
    <row r="67" spans="1:4" x14ac:dyDescent="0.2">
      <c r="A67" s="27">
        <v>5510</v>
      </c>
      <c r="B67" s="23" t="s">
        <v>358</v>
      </c>
      <c r="C67" s="28">
        <f>SUM(C68:C75)</f>
        <v>0</v>
      </c>
      <c r="D67" s="28">
        <f>SUM(D68:D75)</f>
        <v>5959870.9900000002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1737178.61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0</v>
      </c>
      <c r="D72" s="28">
        <v>4063341.42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159350.96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0</v>
      </c>
      <c r="D85" s="28">
        <f>SUM(D86:D93)</f>
        <v>0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0</v>
      </c>
      <c r="D93" s="28">
        <v>0</v>
      </c>
    </row>
    <row r="94" spans="1:4" x14ac:dyDescent="0.2">
      <c r="A94" s="34">
        <v>5600</v>
      </c>
      <c r="B94" s="35" t="s">
        <v>39</v>
      </c>
      <c r="C94" s="84">
        <f>C95</f>
        <v>0</v>
      </c>
      <c r="D94" s="84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8" t="s">
        <v>522</v>
      </c>
      <c r="C97" s="84">
        <f>SUM(C98:C102)</f>
        <v>2648821.9900000002</v>
      </c>
      <c r="D97" s="84">
        <f>SUM(D98:D102)</f>
        <v>9364586.2699999996</v>
      </c>
    </row>
    <row r="98" spans="1:4" x14ac:dyDescent="0.2">
      <c r="A98" s="27">
        <v>2111</v>
      </c>
      <c r="B98" s="23" t="s">
        <v>523</v>
      </c>
      <c r="C98" s="28">
        <v>136889.15</v>
      </c>
      <c r="D98" s="28">
        <v>96213.78</v>
      </c>
    </row>
    <row r="99" spans="1:4" x14ac:dyDescent="0.2">
      <c r="A99" s="27">
        <v>2112</v>
      </c>
      <c r="B99" s="23" t="s">
        <v>524</v>
      </c>
      <c r="C99" s="28">
        <v>97917.22</v>
      </c>
      <c r="D99" s="28">
        <v>3921820.8</v>
      </c>
    </row>
    <row r="100" spans="1:4" x14ac:dyDescent="0.2">
      <c r="A100" s="27">
        <v>2112</v>
      </c>
      <c r="B100" s="23" t="s">
        <v>525</v>
      </c>
      <c r="C100" s="28">
        <v>2394215.62</v>
      </c>
      <c r="D100" s="28">
        <v>3662852.63</v>
      </c>
    </row>
    <row r="101" spans="1:4" x14ac:dyDescent="0.2">
      <c r="A101" s="27">
        <v>2115</v>
      </c>
      <c r="B101" s="23" t="s">
        <v>526</v>
      </c>
      <c r="C101" s="28">
        <v>19800</v>
      </c>
      <c r="D101" s="28">
        <v>1683699.06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85" t="s">
        <v>528</v>
      </c>
      <c r="C103" s="84">
        <f>+C104</f>
        <v>0</v>
      </c>
      <c r="D103" s="84">
        <f>+D104</f>
        <v>0</v>
      </c>
    </row>
    <row r="104" spans="1:4" x14ac:dyDescent="0.2">
      <c r="A104" s="100">
        <v>3100</v>
      </c>
      <c r="B104" s="106" t="s">
        <v>541</v>
      </c>
      <c r="C104" s="107">
        <f>SUM(C105:C108)</f>
        <v>0</v>
      </c>
      <c r="D104" s="107">
        <f>SUM(D105:D108)</f>
        <v>0</v>
      </c>
    </row>
    <row r="105" spans="1:4" x14ac:dyDescent="0.2">
      <c r="A105" s="103"/>
      <c r="B105" s="108" t="s">
        <v>542</v>
      </c>
      <c r="C105" s="109">
        <v>0</v>
      </c>
      <c r="D105" s="109">
        <v>0</v>
      </c>
    </row>
    <row r="106" spans="1:4" x14ac:dyDescent="0.2">
      <c r="A106" s="103"/>
      <c r="B106" s="108" t="s">
        <v>543</v>
      </c>
      <c r="C106" s="109">
        <v>0</v>
      </c>
      <c r="D106" s="109">
        <v>0</v>
      </c>
    </row>
    <row r="107" spans="1:4" x14ac:dyDescent="0.2">
      <c r="A107" s="103"/>
      <c r="B107" s="108" t="s">
        <v>544</v>
      </c>
      <c r="C107" s="109">
        <v>0</v>
      </c>
      <c r="D107" s="109">
        <v>0</v>
      </c>
    </row>
    <row r="108" spans="1:4" x14ac:dyDescent="0.2">
      <c r="A108" s="103"/>
      <c r="B108" s="108" t="s">
        <v>545</v>
      </c>
      <c r="C108" s="109">
        <v>0</v>
      </c>
      <c r="D108" s="109">
        <v>0</v>
      </c>
    </row>
    <row r="109" spans="1:4" x14ac:dyDescent="0.2">
      <c r="A109" s="103"/>
      <c r="B109" s="110" t="s">
        <v>546</v>
      </c>
      <c r="C109" s="102">
        <f>+C110</f>
        <v>0</v>
      </c>
      <c r="D109" s="102">
        <f>+D110</f>
        <v>0</v>
      </c>
    </row>
    <row r="110" spans="1:4" x14ac:dyDescent="0.2">
      <c r="A110" s="100">
        <v>1270</v>
      </c>
      <c r="B110" s="101" t="s">
        <v>173</v>
      </c>
      <c r="C110" s="107">
        <f>+C111</f>
        <v>0</v>
      </c>
      <c r="D110" s="107">
        <f>+D111</f>
        <v>0</v>
      </c>
    </row>
    <row r="111" spans="1:4" x14ac:dyDescent="0.2">
      <c r="A111" s="103">
        <v>1273</v>
      </c>
      <c r="B111" s="104" t="s">
        <v>547</v>
      </c>
      <c r="C111" s="109">
        <v>0</v>
      </c>
      <c r="D111" s="109">
        <v>0</v>
      </c>
    </row>
    <row r="112" spans="1:4" x14ac:dyDescent="0.2">
      <c r="A112" s="103"/>
      <c r="B112" s="110" t="s">
        <v>548</v>
      </c>
      <c r="C112" s="102">
        <f>+C113+C135</f>
        <v>3507442.56</v>
      </c>
      <c r="D112" s="102">
        <f>+D113+D135</f>
        <v>326910.58</v>
      </c>
    </row>
    <row r="113" spans="1:4" x14ac:dyDescent="0.2">
      <c r="A113" s="100">
        <v>4300</v>
      </c>
      <c r="B113" s="106" t="s">
        <v>596</v>
      </c>
      <c r="C113" s="107">
        <f>C127+C114+C117+C123+C125</f>
        <v>0</v>
      </c>
      <c r="D113" s="111">
        <f>D127+D114+D117+D123+D125</f>
        <v>0</v>
      </c>
    </row>
    <row r="114" spans="1:4" x14ac:dyDescent="0.2">
      <c r="A114" s="100">
        <v>4310</v>
      </c>
      <c r="B114" s="106" t="s">
        <v>261</v>
      </c>
      <c r="C114" s="107">
        <f>SUM(C115:C116)</f>
        <v>0</v>
      </c>
      <c r="D114" s="107">
        <f>SUM(D115:D116)</f>
        <v>0</v>
      </c>
    </row>
    <row r="115" spans="1:4" x14ac:dyDescent="0.2">
      <c r="A115" s="103">
        <v>4311</v>
      </c>
      <c r="B115" s="108" t="s">
        <v>430</v>
      </c>
      <c r="C115" s="109">
        <v>0</v>
      </c>
      <c r="D115" s="152">
        <v>0</v>
      </c>
    </row>
    <row r="116" spans="1:4" x14ac:dyDescent="0.2">
      <c r="A116" s="103">
        <v>4319</v>
      </c>
      <c r="B116" s="108" t="s">
        <v>262</v>
      </c>
      <c r="C116" s="109">
        <v>0</v>
      </c>
      <c r="D116" s="152">
        <v>0</v>
      </c>
    </row>
    <row r="117" spans="1:4" x14ac:dyDescent="0.2">
      <c r="A117" s="100">
        <v>4320</v>
      </c>
      <c r="B117" s="106" t="s">
        <v>263</v>
      </c>
      <c r="C117" s="107">
        <f>SUM(C118:C122)</f>
        <v>0</v>
      </c>
      <c r="D117" s="107">
        <f>SUM(D118:D122)</f>
        <v>0</v>
      </c>
    </row>
    <row r="118" spans="1:4" x14ac:dyDescent="0.2">
      <c r="A118" s="103">
        <v>4321</v>
      </c>
      <c r="B118" s="108" t="s">
        <v>264</v>
      </c>
      <c r="C118" s="109">
        <v>0</v>
      </c>
      <c r="D118" s="152">
        <v>0</v>
      </c>
    </row>
    <row r="119" spans="1:4" x14ac:dyDescent="0.2">
      <c r="A119" s="103">
        <v>4322</v>
      </c>
      <c r="B119" s="108" t="s">
        <v>265</v>
      </c>
      <c r="C119" s="109">
        <v>0</v>
      </c>
      <c r="D119" s="152">
        <v>0</v>
      </c>
    </row>
    <row r="120" spans="1:4" x14ac:dyDescent="0.2">
      <c r="A120" s="103">
        <v>4323</v>
      </c>
      <c r="B120" s="108" t="s">
        <v>266</v>
      </c>
      <c r="C120" s="109">
        <v>0</v>
      </c>
      <c r="D120" s="152">
        <v>0</v>
      </c>
    </row>
    <row r="121" spans="1:4" x14ac:dyDescent="0.2">
      <c r="A121" s="103">
        <v>4324</v>
      </c>
      <c r="B121" s="108" t="s">
        <v>267</v>
      </c>
      <c r="C121" s="109">
        <v>0</v>
      </c>
      <c r="D121" s="152">
        <v>0</v>
      </c>
    </row>
    <row r="122" spans="1:4" x14ac:dyDescent="0.2">
      <c r="A122" s="103">
        <v>4325</v>
      </c>
      <c r="B122" s="108" t="s">
        <v>268</v>
      </c>
      <c r="C122" s="109">
        <v>0</v>
      </c>
      <c r="D122" s="152">
        <v>0</v>
      </c>
    </row>
    <row r="123" spans="1:4" x14ac:dyDescent="0.2">
      <c r="A123" s="100">
        <v>4330</v>
      </c>
      <c r="B123" s="106" t="s">
        <v>269</v>
      </c>
      <c r="C123" s="107">
        <f>C124</f>
        <v>0</v>
      </c>
      <c r="D123" s="107">
        <f>D124</f>
        <v>0</v>
      </c>
    </row>
    <row r="124" spans="1:4" x14ac:dyDescent="0.2">
      <c r="A124" s="103">
        <v>4331</v>
      </c>
      <c r="B124" s="108" t="s">
        <v>269</v>
      </c>
      <c r="C124" s="109">
        <v>0</v>
      </c>
      <c r="D124" s="152">
        <v>0</v>
      </c>
    </row>
    <row r="125" spans="1:4" x14ac:dyDescent="0.2">
      <c r="A125" s="100">
        <v>4340</v>
      </c>
      <c r="B125" s="106" t="s">
        <v>270</v>
      </c>
      <c r="C125" s="107">
        <f>C126</f>
        <v>0</v>
      </c>
      <c r="D125" s="107">
        <f>D126</f>
        <v>0</v>
      </c>
    </row>
    <row r="126" spans="1:4" x14ac:dyDescent="0.2">
      <c r="A126" s="103">
        <v>4341</v>
      </c>
      <c r="B126" s="108" t="s">
        <v>270</v>
      </c>
      <c r="C126" s="109">
        <v>0</v>
      </c>
      <c r="D126" s="152">
        <v>0</v>
      </c>
    </row>
    <row r="127" spans="1:4" x14ac:dyDescent="0.2">
      <c r="A127" s="139">
        <v>4390</v>
      </c>
      <c r="B127" s="140" t="s">
        <v>271</v>
      </c>
      <c r="C127" s="141">
        <f>SUM(C128:C134)</f>
        <v>0</v>
      </c>
      <c r="D127" s="141">
        <f>SUM(D128:D134)</f>
        <v>0</v>
      </c>
    </row>
    <row r="128" spans="1:4" x14ac:dyDescent="0.2">
      <c r="A128" s="81">
        <v>4392</v>
      </c>
      <c r="B128" s="137" t="s">
        <v>272</v>
      </c>
      <c r="C128" s="138">
        <v>0</v>
      </c>
      <c r="D128" s="138">
        <v>0</v>
      </c>
    </row>
    <row r="129" spans="1:4" x14ac:dyDescent="0.2">
      <c r="A129" s="81">
        <v>4393</v>
      </c>
      <c r="B129" s="137" t="s">
        <v>431</v>
      </c>
      <c r="C129" s="138">
        <v>0</v>
      </c>
      <c r="D129" s="138">
        <v>0</v>
      </c>
    </row>
    <row r="130" spans="1:4" x14ac:dyDescent="0.2">
      <c r="A130" s="81">
        <v>4394</v>
      </c>
      <c r="B130" s="137" t="s">
        <v>273</v>
      </c>
      <c r="C130" s="138">
        <v>0</v>
      </c>
      <c r="D130" s="138">
        <v>0</v>
      </c>
    </row>
    <row r="131" spans="1:4" x14ac:dyDescent="0.2">
      <c r="A131" s="81">
        <v>4395</v>
      </c>
      <c r="B131" s="137" t="s">
        <v>274</v>
      </c>
      <c r="C131" s="138">
        <v>0</v>
      </c>
      <c r="D131" s="138">
        <v>0</v>
      </c>
    </row>
    <row r="132" spans="1:4" x14ac:dyDescent="0.2">
      <c r="A132" s="81">
        <v>4396</v>
      </c>
      <c r="B132" s="137" t="s">
        <v>275</v>
      </c>
      <c r="C132" s="138">
        <v>0</v>
      </c>
      <c r="D132" s="138">
        <v>0</v>
      </c>
    </row>
    <row r="133" spans="1:4" x14ac:dyDescent="0.2">
      <c r="A133" s="81">
        <v>4397</v>
      </c>
      <c r="B133" s="137" t="s">
        <v>432</v>
      </c>
      <c r="C133" s="138">
        <v>0</v>
      </c>
      <c r="D133" s="138">
        <v>0</v>
      </c>
    </row>
    <row r="134" spans="1:4" x14ac:dyDescent="0.2">
      <c r="A134" s="103">
        <v>4399</v>
      </c>
      <c r="B134" s="108" t="s">
        <v>271</v>
      </c>
      <c r="C134" s="109">
        <v>0</v>
      </c>
      <c r="D134" s="109">
        <v>0</v>
      </c>
    </row>
    <row r="135" spans="1:4" x14ac:dyDescent="0.2">
      <c r="A135" s="34">
        <v>1120</v>
      </c>
      <c r="B135" s="88" t="s">
        <v>529</v>
      </c>
      <c r="C135" s="84">
        <f>SUM(C136:C144)</f>
        <v>3507442.56</v>
      </c>
      <c r="D135" s="84">
        <f>SUM(D136:D144)</f>
        <v>326910.58</v>
      </c>
    </row>
    <row r="136" spans="1:4" x14ac:dyDescent="0.2">
      <c r="A136" s="27">
        <v>1124</v>
      </c>
      <c r="B136" s="89" t="s">
        <v>530</v>
      </c>
      <c r="C136" s="90">
        <v>7.0000000000000007E-2</v>
      </c>
      <c r="D136" s="28">
        <v>-0.06</v>
      </c>
    </row>
    <row r="137" spans="1:4" x14ac:dyDescent="0.2">
      <c r="A137" s="27">
        <v>1124</v>
      </c>
      <c r="B137" s="89" t="s">
        <v>531</v>
      </c>
      <c r="C137" s="90">
        <v>0</v>
      </c>
      <c r="D137" s="28">
        <v>0</v>
      </c>
    </row>
    <row r="138" spans="1:4" x14ac:dyDescent="0.2">
      <c r="A138" s="27">
        <v>1124</v>
      </c>
      <c r="B138" s="89" t="s">
        <v>532</v>
      </c>
      <c r="C138" s="90">
        <v>0</v>
      </c>
      <c r="D138" s="28">
        <v>0</v>
      </c>
    </row>
    <row r="139" spans="1:4" x14ac:dyDescent="0.2">
      <c r="A139" s="27">
        <v>1124</v>
      </c>
      <c r="B139" s="89" t="s">
        <v>533</v>
      </c>
      <c r="C139" s="90">
        <v>3507442.41</v>
      </c>
      <c r="D139" s="28">
        <v>327921.28000000003</v>
      </c>
    </row>
    <row r="140" spans="1:4" x14ac:dyDescent="0.2">
      <c r="A140" s="27">
        <v>1124</v>
      </c>
      <c r="B140" s="89" t="s">
        <v>534</v>
      </c>
      <c r="C140" s="28">
        <v>0.08</v>
      </c>
      <c r="D140" s="28">
        <v>-1893.59</v>
      </c>
    </row>
    <row r="141" spans="1:4" x14ac:dyDescent="0.2">
      <c r="A141" s="27">
        <v>1124</v>
      </c>
      <c r="B141" s="89" t="s">
        <v>535</v>
      </c>
      <c r="C141" s="28">
        <v>0</v>
      </c>
      <c r="D141" s="28">
        <v>882.95</v>
      </c>
    </row>
    <row r="142" spans="1:4" x14ac:dyDescent="0.2">
      <c r="A142" s="27">
        <v>1122</v>
      </c>
      <c r="B142" s="89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9" t="s">
        <v>537</v>
      </c>
      <c r="C143" s="90">
        <v>0</v>
      </c>
      <c r="D143" s="28">
        <v>0</v>
      </c>
    </row>
    <row r="144" spans="1:4" x14ac:dyDescent="0.2">
      <c r="A144" s="27">
        <v>1122</v>
      </c>
      <c r="B144" s="89" t="s">
        <v>538</v>
      </c>
      <c r="C144" s="28">
        <v>0</v>
      </c>
      <c r="D144" s="28">
        <v>0</v>
      </c>
    </row>
    <row r="145" spans="1:4" x14ac:dyDescent="0.2">
      <c r="A145" s="27"/>
      <c r="B145" s="91" t="s">
        <v>539</v>
      </c>
      <c r="C145" s="84">
        <f>C48+C49+C103-C109-C112</f>
        <v>103676710.83</v>
      </c>
      <c r="D145" s="84">
        <f>D48+D49+D103-D109-D112</f>
        <v>103460760.23999999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A16" sqref="A16"/>
    </sheetView>
  </sheetViews>
  <sheetFormatPr baseColWidth="10" defaultColWidth="11.44140625" defaultRowHeight="10.199999999999999" x14ac:dyDescent="0.2"/>
  <cols>
    <col min="1" max="1" width="3.33203125" style="31" customWidth="1"/>
    <col min="2" max="2" width="63.109375" style="31" customWidth="1"/>
    <col min="3" max="3" width="17.6640625" style="31" customWidth="1"/>
    <col min="4" max="16384" width="11.44140625" style="31"/>
  </cols>
  <sheetData>
    <row r="1" spans="1:3" s="30" customFormat="1" ht="18" customHeight="1" x14ac:dyDescent="0.3">
      <c r="A1" s="173" t="s">
        <v>601</v>
      </c>
      <c r="B1" s="174"/>
      <c r="C1" s="175"/>
    </row>
    <row r="2" spans="1:3" s="30" customFormat="1" ht="18" customHeight="1" x14ac:dyDescent="0.3">
      <c r="A2" s="176" t="s">
        <v>506</v>
      </c>
      <c r="B2" s="177"/>
      <c r="C2" s="178"/>
    </row>
    <row r="3" spans="1:3" s="30" customFormat="1" ht="18" customHeight="1" x14ac:dyDescent="0.3">
      <c r="A3" s="176" t="s">
        <v>602</v>
      </c>
      <c r="B3" s="177"/>
      <c r="C3" s="178"/>
    </row>
    <row r="4" spans="1:3" s="32" customFormat="1" ht="18" customHeight="1" x14ac:dyDescent="0.2">
      <c r="A4" s="179" t="s">
        <v>507</v>
      </c>
      <c r="B4" s="180"/>
      <c r="C4" s="181"/>
    </row>
    <row r="5" spans="1:3" s="32" customFormat="1" ht="18" customHeight="1" x14ac:dyDescent="0.2">
      <c r="A5" s="182" t="s">
        <v>406</v>
      </c>
      <c r="B5" s="183"/>
      <c r="C5" s="147">
        <v>2024</v>
      </c>
    </row>
    <row r="6" spans="1:3" x14ac:dyDescent="0.2">
      <c r="A6" s="47" t="s">
        <v>435</v>
      </c>
      <c r="B6" s="47"/>
      <c r="C6" s="92">
        <v>218108070.38999999</v>
      </c>
    </row>
    <row r="7" spans="1:3" x14ac:dyDescent="0.2">
      <c r="A7" s="48"/>
      <c r="B7" s="49"/>
      <c r="C7" s="50"/>
    </row>
    <row r="8" spans="1:3" x14ac:dyDescent="0.2">
      <c r="A8" s="57" t="s">
        <v>436</v>
      </c>
      <c r="B8" s="57"/>
      <c r="C8" s="93">
        <f>SUM(C9:C14)</f>
        <v>0</v>
      </c>
    </row>
    <row r="9" spans="1:3" x14ac:dyDescent="0.2">
      <c r="A9" s="64" t="s">
        <v>437</v>
      </c>
      <c r="B9" s="63" t="s">
        <v>261</v>
      </c>
      <c r="C9" s="94">
        <v>0</v>
      </c>
    </row>
    <row r="10" spans="1:3" x14ac:dyDescent="0.2">
      <c r="A10" s="51" t="s">
        <v>438</v>
      </c>
      <c r="B10" s="52" t="s">
        <v>447</v>
      </c>
      <c r="C10" s="94">
        <v>0</v>
      </c>
    </row>
    <row r="11" spans="1:3" x14ac:dyDescent="0.2">
      <c r="A11" s="51" t="s">
        <v>439</v>
      </c>
      <c r="B11" s="52" t="s">
        <v>269</v>
      </c>
      <c r="C11" s="94">
        <v>0</v>
      </c>
    </row>
    <row r="12" spans="1:3" x14ac:dyDescent="0.2">
      <c r="A12" s="51" t="s">
        <v>440</v>
      </c>
      <c r="B12" s="52" t="s">
        <v>270</v>
      </c>
      <c r="C12" s="94">
        <v>0</v>
      </c>
    </row>
    <row r="13" spans="1:3" x14ac:dyDescent="0.2">
      <c r="A13" s="51" t="s">
        <v>441</v>
      </c>
      <c r="B13" s="52" t="s">
        <v>271</v>
      </c>
      <c r="C13" s="94">
        <v>0</v>
      </c>
    </row>
    <row r="14" spans="1:3" x14ac:dyDescent="0.2">
      <c r="A14" s="53" t="s">
        <v>442</v>
      </c>
      <c r="B14" s="54" t="s">
        <v>443</v>
      </c>
      <c r="C14" s="94">
        <v>0</v>
      </c>
    </row>
    <row r="15" spans="1:3" x14ac:dyDescent="0.2">
      <c r="A15" s="48"/>
      <c r="B15" s="55"/>
      <c r="C15" s="56"/>
    </row>
    <row r="16" spans="1:3" x14ac:dyDescent="0.2">
      <c r="A16" s="57" t="s">
        <v>598</v>
      </c>
      <c r="B16" s="49"/>
      <c r="C16" s="93">
        <f>SUM(C17:C19)</f>
        <v>0</v>
      </c>
    </row>
    <row r="17" spans="1:3" x14ac:dyDescent="0.2">
      <c r="A17" s="58">
        <v>3.1</v>
      </c>
      <c r="B17" s="52" t="s">
        <v>446</v>
      </c>
      <c r="C17" s="94">
        <v>0</v>
      </c>
    </row>
    <row r="18" spans="1:3" x14ac:dyDescent="0.2">
      <c r="A18" s="59">
        <v>3.2</v>
      </c>
      <c r="B18" s="52" t="s">
        <v>444</v>
      </c>
      <c r="C18" s="94">
        <v>0</v>
      </c>
    </row>
    <row r="19" spans="1:3" x14ac:dyDescent="0.2">
      <c r="A19" s="59">
        <v>3.3</v>
      </c>
      <c r="B19" s="54" t="s">
        <v>445</v>
      </c>
      <c r="C19" s="95">
        <v>0</v>
      </c>
    </row>
    <row r="20" spans="1:3" x14ac:dyDescent="0.2">
      <c r="A20" s="48"/>
      <c r="B20" s="60"/>
      <c r="C20" s="61"/>
    </row>
    <row r="21" spans="1:3" x14ac:dyDescent="0.2">
      <c r="A21" s="62" t="s">
        <v>549</v>
      </c>
      <c r="B21" s="62"/>
      <c r="C21" s="92">
        <f>C6+C8-C16</f>
        <v>218108070.38999999</v>
      </c>
    </row>
    <row r="23" spans="1:3" x14ac:dyDescent="0.2">
      <c r="B23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>
      <selection activeCell="B38" sqref="B38"/>
    </sheetView>
  </sheetViews>
  <sheetFormatPr baseColWidth="10" defaultColWidth="11.44140625" defaultRowHeight="10.199999999999999" x14ac:dyDescent="0.2"/>
  <cols>
    <col min="1" max="1" width="3.6640625" style="31" customWidth="1"/>
    <col min="2" max="2" width="62.109375" style="31" customWidth="1"/>
    <col min="3" max="3" width="17.6640625" style="31" customWidth="1"/>
    <col min="4" max="16384" width="11.44140625" style="31"/>
  </cols>
  <sheetData>
    <row r="1" spans="1:3" s="33" customFormat="1" ht="18.899999999999999" customHeight="1" x14ac:dyDescent="0.3">
      <c r="A1" s="184" t="s">
        <v>601</v>
      </c>
      <c r="B1" s="185"/>
      <c r="C1" s="186"/>
    </row>
    <row r="2" spans="1:3" s="33" customFormat="1" ht="18.899999999999999" customHeight="1" x14ac:dyDescent="0.3">
      <c r="A2" s="187" t="s">
        <v>508</v>
      </c>
      <c r="B2" s="188"/>
      <c r="C2" s="189"/>
    </row>
    <row r="3" spans="1:3" s="33" customFormat="1" ht="18.899999999999999" customHeight="1" x14ac:dyDescent="0.3">
      <c r="A3" s="187" t="s">
        <v>602</v>
      </c>
      <c r="B3" s="188"/>
      <c r="C3" s="189"/>
    </row>
    <row r="4" spans="1:3" x14ac:dyDescent="0.2">
      <c r="A4" s="179" t="s">
        <v>507</v>
      </c>
      <c r="B4" s="180"/>
      <c r="C4" s="181"/>
    </row>
    <row r="5" spans="1:3" ht="22.2" customHeight="1" x14ac:dyDescent="0.2">
      <c r="A5" s="190" t="s">
        <v>406</v>
      </c>
      <c r="B5" s="191"/>
      <c r="C5" s="147">
        <v>2024</v>
      </c>
    </row>
    <row r="6" spans="1:3" x14ac:dyDescent="0.2">
      <c r="A6" s="72" t="s">
        <v>448</v>
      </c>
      <c r="B6" s="47"/>
      <c r="C6" s="96">
        <v>189712930.77000001</v>
      </c>
    </row>
    <row r="7" spans="1:3" x14ac:dyDescent="0.2">
      <c r="A7" s="66"/>
      <c r="B7" s="49"/>
      <c r="C7" s="67"/>
    </row>
    <row r="8" spans="1:3" x14ac:dyDescent="0.2">
      <c r="A8" s="57" t="s">
        <v>449</v>
      </c>
      <c r="B8" s="68"/>
      <c r="C8" s="93">
        <f>SUM(C9:C29)</f>
        <v>75540866.890000001</v>
      </c>
    </row>
    <row r="9" spans="1:3" x14ac:dyDescent="0.2">
      <c r="A9" s="82">
        <v>2.1</v>
      </c>
      <c r="B9" s="73" t="s">
        <v>289</v>
      </c>
      <c r="C9" s="97">
        <v>0</v>
      </c>
    </row>
    <row r="10" spans="1:3" x14ac:dyDescent="0.2">
      <c r="A10" s="82">
        <v>2.2000000000000002</v>
      </c>
      <c r="B10" s="73" t="s">
        <v>286</v>
      </c>
      <c r="C10" s="97">
        <v>0</v>
      </c>
    </row>
    <row r="11" spans="1:3" x14ac:dyDescent="0.2">
      <c r="A11" s="78">
        <v>2.2999999999999998</v>
      </c>
      <c r="B11" s="65" t="s">
        <v>158</v>
      </c>
      <c r="C11" s="97">
        <v>0</v>
      </c>
    </row>
    <row r="12" spans="1:3" x14ac:dyDescent="0.2">
      <c r="A12" s="78">
        <v>2.4</v>
      </c>
      <c r="B12" s="65" t="s">
        <v>159</v>
      </c>
      <c r="C12" s="97">
        <v>0</v>
      </c>
    </row>
    <row r="13" spans="1:3" x14ac:dyDescent="0.2">
      <c r="A13" s="78">
        <v>2.5</v>
      </c>
      <c r="B13" s="65" t="s">
        <v>160</v>
      </c>
      <c r="C13" s="97">
        <v>0</v>
      </c>
    </row>
    <row r="14" spans="1:3" x14ac:dyDescent="0.2">
      <c r="A14" s="78">
        <v>2.6</v>
      </c>
      <c r="B14" s="65" t="s">
        <v>161</v>
      </c>
      <c r="C14" s="97">
        <v>0</v>
      </c>
    </row>
    <row r="15" spans="1:3" x14ac:dyDescent="0.2">
      <c r="A15" s="78">
        <v>2.7</v>
      </c>
      <c r="B15" s="65" t="s">
        <v>162</v>
      </c>
      <c r="C15" s="97">
        <v>0</v>
      </c>
    </row>
    <row r="16" spans="1:3" x14ac:dyDescent="0.2">
      <c r="A16" s="78">
        <v>2.8</v>
      </c>
      <c r="B16" s="65" t="s">
        <v>163</v>
      </c>
      <c r="C16" s="97">
        <v>34535</v>
      </c>
    </row>
    <row r="17" spans="1:3" x14ac:dyDescent="0.2">
      <c r="A17" s="78">
        <v>2.9</v>
      </c>
      <c r="B17" s="65" t="s">
        <v>165</v>
      </c>
      <c r="C17" s="97">
        <v>0</v>
      </c>
    </row>
    <row r="18" spans="1:3" x14ac:dyDescent="0.2">
      <c r="A18" s="78" t="s">
        <v>450</v>
      </c>
      <c r="B18" s="65" t="s">
        <v>451</v>
      </c>
      <c r="C18" s="97">
        <v>0</v>
      </c>
    </row>
    <row r="19" spans="1:3" x14ac:dyDescent="0.2">
      <c r="A19" s="78" t="s">
        <v>476</v>
      </c>
      <c r="B19" s="65" t="s">
        <v>167</v>
      </c>
      <c r="C19" s="97">
        <v>0</v>
      </c>
    </row>
    <row r="20" spans="1:3" x14ac:dyDescent="0.2">
      <c r="A20" s="78" t="s">
        <v>477</v>
      </c>
      <c r="B20" s="65" t="s">
        <v>452</v>
      </c>
      <c r="C20" s="97">
        <v>65704286.210000001</v>
      </c>
    </row>
    <row r="21" spans="1:3" x14ac:dyDescent="0.2">
      <c r="A21" s="78" t="s">
        <v>478</v>
      </c>
      <c r="B21" s="65" t="s">
        <v>453</v>
      </c>
      <c r="C21" s="97">
        <v>0</v>
      </c>
    </row>
    <row r="22" spans="1:3" x14ac:dyDescent="0.2">
      <c r="A22" s="78" t="s">
        <v>479</v>
      </c>
      <c r="B22" s="65" t="s">
        <v>454</v>
      </c>
      <c r="C22" s="97">
        <v>0</v>
      </c>
    </row>
    <row r="23" spans="1:3" x14ac:dyDescent="0.2">
      <c r="A23" s="78" t="s">
        <v>455</v>
      </c>
      <c r="B23" s="65" t="s">
        <v>456</v>
      </c>
      <c r="C23" s="97">
        <v>0</v>
      </c>
    </row>
    <row r="24" spans="1:3" x14ac:dyDescent="0.2">
      <c r="A24" s="78" t="s">
        <v>457</v>
      </c>
      <c r="B24" s="65" t="s">
        <v>458</v>
      </c>
      <c r="C24" s="97">
        <v>0</v>
      </c>
    </row>
    <row r="25" spans="1:3" x14ac:dyDescent="0.2">
      <c r="A25" s="78" t="s">
        <v>459</v>
      </c>
      <c r="B25" s="65" t="s">
        <v>460</v>
      </c>
      <c r="C25" s="97">
        <v>0</v>
      </c>
    </row>
    <row r="26" spans="1:3" x14ac:dyDescent="0.2">
      <c r="A26" s="78" t="s">
        <v>461</v>
      </c>
      <c r="B26" s="65" t="s">
        <v>462</v>
      </c>
      <c r="C26" s="97">
        <v>0</v>
      </c>
    </row>
    <row r="27" spans="1:3" x14ac:dyDescent="0.2">
      <c r="A27" s="78" t="s">
        <v>463</v>
      </c>
      <c r="B27" s="65" t="s">
        <v>464</v>
      </c>
      <c r="C27" s="97">
        <v>9802045.6799999997</v>
      </c>
    </row>
    <row r="28" spans="1:3" x14ac:dyDescent="0.2">
      <c r="A28" s="78" t="s">
        <v>465</v>
      </c>
      <c r="B28" s="65" t="s">
        <v>466</v>
      </c>
      <c r="C28" s="97">
        <v>0</v>
      </c>
    </row>
    <row r="29" spans="1:3" x14ac:dyDescent="0.2">
      <c r="A29" s="78" t="s">
        <v>467</v>
      </c>
      <c r="B29" s="73" t="s">
        <v>468</v>
      </c>
      <c r="C29" s="97">
        <v>0</v>
      </c>
    </row>
    <row r="30" spans="1:3" x14ac:dyDescent="0.2">
      <c r="A30" s="79"/>
      <c r="B30" s="74"/>
      <c r="C30" s="75"/>
    </row>
    <row r="31" spans="1:3" x14ac:dyDescent="0.2">
      <c r="A31" s="76" t="s">
        <v>469</v>
      </c>
      <c r="B31" s="77"/>
      <c r="C31" s="98">
        <f>SUM(C32:C38)</f>
        <v>0</v>
      </c>
    </row>
    <row r="32" spans="1:3" x14ac:dyDescent="0.2">
      <c r="A32" s="78" t="s">
        <v>470</v>
      </c>
      <c r="B32" s="65" t="s">
        <v>358</v>
      </c>
      <c r="C32" s="97">
        <v>0</v>
      </c>
    </row>
    <row r="33" spans="1:3" x14ac:dyDescent="0.2">
      <c r="A33" s="78" t="s">
        <v>471</v>
      </c>
      <c r="B33" s="65" t="s">
        <v>40</v>
      </c>
      <c r="C33" s="97">
        <v>0</v>
      </c>
    </row>
    <row r="34" spans="1:3" x14ac:dyDescent="0.2">
      <c r="A34" s="78" t="s">
        <v>472</v>
      </c>
      <c r="B34" s="65" t="s">
        <v>368</v>
      </c>
      <c r="C34" s="97">
        <v>0</v>
      </c>
    </row>
    <row r="35" spans="1:3" x14ac:dyDescent="0.2">
      <c r="A35" s="78" t="s">
        <v>473</v>
      </c>
      <c r="B35" s="65" t="s">
        <v>374</v>
      </c>
      <c r="C35" s="97">
        <v>0</v>
      </c>
    </row>
    <row r="36" spans="1:3" x14ac:dyDescent="0.2">
      <c r="A36" s="78" t="s">
        <v>474</v>
      </c>
      <c r="B36" s="65" t="s">
        <v>382</v>
      </c>
      <c r="C36" s="97">
        <v>0</v>
      </c>
    </row>
    <row r="37" spans="1:3" x14ac:dyDescent="0.2">
      <c r="A37" s="78" t="s">
        <v>551</v>
      </c>
      <c r="B37" s="65" t="s">
        <v>599</v>
      </c>
      <c r="C37" s="97">
        <v>0</v>
      </c>
    </row>
    <row r="38" spans="1:3" x14ac:dyDescent="0.2">
      <c r="A38" s="78" t="s">
        <v>552</v>
      </c>
      <c r="B38" s="73" t="s">
        <v>475</v>
      </c>
      <c r="C38" s="99">
        <v>0</v>
      </c>
    </row>
    <row r="39" spans="1:3" x14ac:dyDescent="0.2">
      <c r="A39" s="66"/>
      <c r="B39" s="69"/>
      <c r="C39" s="70"/>
    </row>
    <row r="40" spans="1:3" x14ac:dyDescent="0.2">
      <c r="A40" s="71" t="s">
        <v>550</v>
      </c>
      <c r="B40" s="47"/>
      <c r="C40" s="92">
        <f>C6-C8+C31</f>
        <v>114172063.88000001</v>
      </c>
    </row>
    <row r="42" spans="1:3" x14ac:dyDescent="0.2">
      <c r="B42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sqref="A1:F1"/>
    </sheetView>
  </sheetViews>
  <sheetFormatPr baseColWidth="10" defaultColWidth="9.109375" defaultRowHeight="10.199999999999999" x14ac:dyDescent="0.2"/>
  <cols>
    <col min="1" max="1" width="10" style="23" customWidth="1"/>
    <col min="2" max="2" width="68.5546875" style="23" bestFit="1" customWidth="1"/>
    <col min="3" max="3" width="17.44140625" style="23" bestFit="1" customWidth="1"/>
    <col min="4" max="5" width="23.6640625" style="23" bestFit="1" customWidth="1"/>
    <col min="6" max="6" width="19.33203125" style="23" customWidth="1"/>
    <col min="7" max="7" width="20.5546875" style="23" customWidth="1"/>
    <col min="8" max="10" width="20.33203125" style="23" customWidth="1"/>
    <col min="11" max="16384" width="9.109375" style="23"/>
  </cols>
  <sheetData>
    <row r="1" spans="1:10" ht="18.899999999999999" customHeight="1" x14ac:dyDescent="0.2">
      <c r="A1" s="172" t="s">
        <v>601</v>
      </c>
      <c r="B1" s="193"/>
      <c r="C1" s="193"/>
      <c r="D1" s="193"/>
      <c r="E1" s="193"/>
      <c r="F1" s="193"/>
      <c r="G1" s="21" t="s">
        <v>498</v>
      </c>
      <c r="H1" s="22">
        <v>2024</v>
      </c>
    </row>
    <row r="2" spans="1:10" ht="18.899999999999999" customHeight="1" x14ac:dyDescent="0.2">
      <c r="A2" s="172" t="s">
        <v>509</v>
      </c>
      <c r="B2" s="193"/>
      <c r="C2" s="193"/>
      <c r="D2" s="193"/>
      <c r="E2" s="193"/>
      <c r="F2" s="193"/>
      <c r="G2" s="21" t="s">
        <v>499</v>
      </c>
      <c r="H2" s="22" t="s">
        <v>501</v>
      </c>
    </row>
    <row r="3" spans="1:10" ht="18.899999999999999" customHeight="1" x14ac:dyDescent="0.2">
      <c r="A3" s="194" t="s">
        <v>602</v>
      </c>
      <c r="B3" s="195"/>
      <c r="C3" s="195"/>
      <c r="D3" s="195"/>
      <c r="E3" s="195"/>
      <c r="F3" s="195"/>
      <c r="G3" s="21" t="s">
        <v>500</v>
      </c>
      <c r="H3" s="22">
        <v>2</v>
      </c>
    </row>
    <row r="4" spans="1:10" x14ac:dyDescent="0.2">
      <c r="A4" s="194" t="str">
        <f>'Notas a los Edos Financieros'!A4</f>
        <v>(Cifras en Pesos)</v>
      </c>
      <c r="B4" s="195"/>
      <c r="C4" s="195"/>
      <c r="D4" s="195"/>
      <c r="E4" s="195"/>
      <c r="F4" s="195"/>
      <c r="G4" s="146"/>
      <c r="H4" s="146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86</v>
      </c>
      <c r="B8" s="26" t="s">
        <v>406</v>
      </c>
      <c r="C8" s="26" t="s">
        <v>110</v>
      </c>
      <c r="D8" s="26" t="s">
        <v>407</v>
      </c>
      <c r="E8" s="26" t="s">
        <v>408</v>
      </c>
      <c r="F8" s="26" t="s">
        <v>109</v>
      </c>
      <c r="G8" s="26" t="s">
        <v>79</v>
      </c>
      <c r="H8" s="26" t="s">
        <v>111</v>
      </c>
      <c r="I8" s="26" t="s">
        <v>112</v>
      </c>
      <c r="J8" s="26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192" t="s">
        <v>553</v>
      </c>
      <c r="C39" s="192"/>
      <c r="D39" s="28"/>
      <c r="E39" s="28"/>
      <c r="F39" s="28"/>
    </row>
    <row r="40" spans="1:6" x14ac:dyDescent="0.2">
      <c r="B40" s="142" t="s">
        <v>406</v>
      </c>
      <c r="C40" s="148">
        <f>H1</f>
        <v>2024</v>
      </c>
      <c r="D40" s="28"/>
      <c r="E40" s="28"/>
      <c r="F40" s="28"/>
    </row>
    <row r="41" spans="1:6" x14ac:dyDescent="0.2">
      <c r="A41" s="23">
        <v>8110</v>
      </c>
      <c r="B41" s="112" t="s">
        <v>52</v>
      </c>
      <c r="C41" s="113">
        <v>347773102.44999999</v>
      </c>
      <c r="D41" s="28"/>
      <c r="E41" s="28"/>
      <c r="F41" s="28"/>
    </row>
    <row r="42" spans="1:6" x14ac:dyDescent="0.2">
      <c r="A42" s="23">
        <v>8120</v>
      </c>
      <c r="B42" s="112" t="s">
        <v>51</v>
      </c>
      <c r="C42" s="113">
        <v>-153596908.12</v>
      </c>
      <c r="D42" s="28"/>
      <c r="E42" s="28"/>
      <c r="F42" s="28"/>
    </row>
    <row r="43" spans="1:6" x14ac:dyDescent="0.2">
      <c r="A43" s="23">
        <v>8130</v>
      </c>
      <c r="B43" s="112" t="s">
        <v>50</v>
      </c>
      <c r="C43" s="113">
        <v>23931876.059999999</v>
      </c>
      <c r="D43" s="28"/>
      <c r="E43" s="28"/>
      <c r="F43" s="28"/>
    </row>
    <row r="44" spans="1:6" x14ac:dyDescent="0.2">
      <c r="A44" s="23">
        <v>8140</v>
      </c>
      <c r="B44" s="112" t="s">
        <v>49</v>
      </c>
      <c r="C44" s="113">
        <v>-3507442.56</v>
      </c>
      <c r="D44" s="28"/>
      <c r="E44" s="28"/>
      <c r="F44" s="28"/>
    </row>
    <row r="45" spans="1:6" x14ac:dyDescent="0.2">
      <c r="A45" s="23">
        <v>8150</v>
      </c>
      <c r="B45" s="112" t="s">
        <v>48</v>
      </c>
      <c r="C45" s="113">
        <v>-214600627.83000001</v>
      </c>
      <c r="D45" s="28"/>
      <c r="E45" s="28"/>
      <c r="F45" s="28"/>
    </row>
    <row r="46" spans="1:6" x14ac:dyDescent="0.2">
      <c r="B46" s="143"/>
      <c r="C46" s="144"/>
      <c r="D46" s="28"/>
      <c r="E46" s="28"/>
      <c r="F46" s="28"/>
    </row>
    <row r="47" spans="1:6" x14ac:dyDescent="0.2">
      <c r="B47" s="150"/>
      <c r="C47" s="151"/>
      <c r="D47" s="28"/>
      <c r="E47" s="28"/>
      <c r="F47" s="28"/>
    </row>
    <row r="48" spans="1:6" x14ac:dyDescent="0.2">
      <c r="B48" s="192" t="s">
        <v>554</v>
      </c>
      <c r="C48" s="192"/>
    </row>
    <row r="49" spans="1:3" x14ac:dyDescent="0.2">
      <c r="B49" s="149" t="s">
        <v>406</v>
      </c>
      <c r="C49" s="148">
        <f>H1</f>
        <v>2024</v>
      </c>
    </row>
    <row r="50" spans="1:3" x14ac:dyDescent="0.2">
      <c r="A50" s="23">
        <v>8210</v>
      </c>
      <c r="B50" s="112" t="s">
        <v>47</v>
      </c>
      <c r="C50" s="114">
        <v>-347773102.44999999</v>
      </c>
    </row>
    <row r="51" spans="1:3" x14ac:dyDescent="0.2">
      <c r="A51" s="23">
        <v>8220</v>
      </c>
      <c r="B51" s="112" t="s">
        <v>46</v>
      </c>
      <c r="C51" s="114">
        <v>206079182.91</v>
      </c>
    </row>
    <row r="52" spans="1:3" x14ac:dyDescent="0.2">
      <c r="A52" s="23">
        <v>8230</v>
      </c>
      <c r="B52" s="112" t="s">
        <v>600</v>
      </c>
      <c r="C52" s="114">
        <v>-81706014</v>
      </c>
    </row>
    <row r="53" spans="1:3" x14ac:dyDescent="0.2">
      <c r="A53" s="23">
        <v>8240</v>
      </c>
      <c r="B53" s="112" t="s">
        <v>45</v>
      </c>
      <c r="C53" s="114">
        <v>33687002.770000003</v>
      </c>
    </row>
    <row r="54" spans="1:3" x14ac:dyDescent="0.2">
      <c r="A54" s="23">
        <v>8250</v>
      </c>
      <c r="B54" s="112" t="s">
        <v>44</v>
      </c>
      <c r="C54" s="114">
        <v>0</v>
      </c>
    </row>
    <row r="55" spans="1:3" x14ac:dyDescent="0.2">
      <c r="A55" s="23">
        <v>8260</v>
      </c>
      <c r="B55" s="112" t="s">
        <v>43</v>
      </c>
      <c r="C55" s="114">
        <v>5209481</v>
      </c>
    </row>
    <row r="56" spans="1:3" x14ac:dyDescent="0.2">
      <c r="A56" s="23">
        <v>8270</v>
      </c>
      <c r="B56" s="112" t="s">
        <v>42</v>
      </c>
      <c r="C56" s="114">
        <v>184503449.77000001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2019-02-13T21:19:08Z</cp:lastPrinted>
  <dcterms:created xsi:type="dcterms:W3CDTF">2012-12-11T20:36:24Z</dcterms:created>
  <dcterms:modified xsi:type="dcterms:W3CDTF">2024-07-29T04:03:25Z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